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30" tabRatio="874"/>
  </bookViews>
  <sheets>
    <sheet name="Transactions" sheetId="1" r:id="rId1"/>
    <sheet name="Accounts" sheetId="2" r:id="rId2"/>
    <sheet name="Funders" sheetId="10" r:id="rId3"/>
    <sheet name="Income St" sheetId="6" r:id="rId4"/>
    <sheet name="Balance Sh" sheetId="7" r:id="rId5"/>
    <sheet name="Assets" sheetId="8" r:id="rId6"/>
    <sheet name="Journal" sheetId="5" r:id="rId7"/>
  </sheets>
  <definedNames>
    <definedName name="Funders">Funders!$A$4:$A$43</definedName>
  </definedNames>
  <calcPr calcId="145621"/>
  <customWorkbookViews>
    <customWorkbookView name="Harald - Personal View" guid="{D32B852E-96A5-4722-BBE6-B912E9AFE681}" mergeInterval="0" personalView="1" maximized="1" xWindow="1" yWindow="1" windowWidth="1280" windowHeight="803" tabRatio="396" activeSheetId="1"/>
  </customWorkbookViews>
</workbook>
</file>

<file path=xl/calcChain.xml><?xml version="1.0" encoding="utf-8"?>
<calcChain xmlns="http://schemas.openxmlformats.org/spreadsheetml/2006/main">
  <c r="F3" i="2" l="1"/>
  <c r="G3" i="2"/>
  <c r="H3" i="2"/>
  <c r="F4" i="2"/>
  <c r="G4" i="2"/>
  <c r="H4" i="2"/>
  <c r="F5" i="2"/>
  <c r="G5" i="2"/>
  <c r="H5" i="2"/>
  <c r="F6" i="2"/>
  <c r="G6" i="2"/>
  <c r="H6" i="2"/>
  <c r="F7" i="2"/>
  <c r="G7" i="2"/>
  <c r="H7" i="2"/>
  <c r="F8" i="2"/>
  <c r="G8" i="2"/>
  <c r="H8" i="2"/>
  <c r="F9" i="2"/>
  <c r="G9" i="2"/>
  <c r="H9" i="2"/>
  <c r="F10" i="2"/>
  <c r="G10" i="2"/>
  <c r="H10" i="2"/>
  <c r="F11" i="2"/>
  <c r="G11" i="2"/>
  <c r="H11" i="2"/>
  <c r="F12" i="2"/>
  <c r="G12" i="2"/>
  <c r="H12" i="2"/>
  <c r="F13" i="2"/>
  <c r="G13" i="2"/>
  <c r="H13" i="2"/>
  <c r="F14" i="2"/>
  <c r="G14" i="2"/>
  <c r="H14" i="2"/>
  <c r="F15" i="2"/>
  <c r="G15" i="2"/>
  <c r="H15" i="2"/>
  <c r="F16" i="2"/>
  <c r="G16" i="2"/>
  <c r="H16" i="2"/>
  <c r="F17" i="2"/>
  <c r="G17" i="2"/>
  <c r="H17" i="2"/>
  <c r="F18" i="2"/>
  <c r="G18" i="2"/>
  <c r="H18" i="2"/>
  <c r="F19" i="2"/>
  <c r="G19" i="2"/>
  <c r="H19" i="2"/>
  <c r="F20" i="2"/>
  <c r="G20" i="2"/>
  <c r="H20" i="2"/>
  <c r="F21" i="2"/>
  <c r="G21" i="2"/>
  <c r="H21" i="2"/>
  <c r="F22" i="2"/>
  <c r="G22" i="2"/>
  <c r="H22" i="2"/>
  <c r="F23" i="2"/>
  <c r="G23" i="2"/>
  <c r="H23" i="2"/>
  <c r="F24" i="2"/>
  <c r="G24" i="2"/>
  <c r="H24" i="2"/>
  <c r="F25" i="2"/>
  <c r="G25" i="2"/>
  <c r="H25" i="2"/>
  <c r="F26" i="2"/>
  <c r="G26" i="2"/>
  <c r="H26" i="2"/>
  <c r="F27" i="2"/>
  <c r="G27" i="2"/>
  <c r="H27" i="2"/>
  <c r="F28" i="2"/>
  <c r="G28" i="2"/>
  <c r="H28" i="2"/>
  <c r="F29" i="2"/>
  <c r="G29" i="2"/>
  <c r="H29" i="2"/>
  <c r="F30" i="2"/>
  <c r="G30" i="2"/>
  <c r="H30" i="2"/>
  <c r="F31" i="2"/>
  <c r="G31" i="2"/>
  <c r="H31" i="2"/>
  <c r="F32" i="2"/>
  <c r="G32" i="2"/>
  <c r="H32" i="2"/>
  <c r="F33" i="2"/>
  <c r="G33" i="2"/>
  <c r="H33" i="2"/>
  <c r="F34" i="2"/>
  <c r="G34" i="2"/>
  <c r="H34" i="2"/>
  <c r="F35" i="2"/>
  <c r="G35" i="2"/>
  <c r="H35" i="2"/>
  <c r="F36" i="2"/>
  <c r="G36" i="2"/>
  <c r="H36" i="2"/>
  <c r="F37" i="2"/>
  <c r="G37" i="2"/>
  <c r="H37" i="2"/>
  <c r="F38" i="2"/>
  <c r="G38" i="2"/>
  <c r="H38" i="2"/>
  <c r="F39" i="2"/>
  <c r="G39" i="2"/>
  <c r="H39" i="2"/>
  <c r="F40" i="2"/>
  <c r="G40" i="2"/>
  <c r="H40" i="2"/>
  <c r="F41" i="2"/>
  <c r="G41" i="2"/>
  <c r="H41" i="2"/>
  <c r="F42" i="2"/>
  <c r="G42" i="2"/>
  <c r="H42" i="2"/>
  <c r="F43" i="2"/>
  <c r="G43" i="2"/>
  <c r="H43" i="2"/>
  <c r="F44" i="2"/>
  <c r="G44" i="2"/>
  <c r="H44" i="2"/>
  <c r="F45" i="2"/>
  <c r="G45" i="2"/>
  <c r="H45" i="2"/>
  <c r="F46" i="2"/>
  <c r="G46" i="2"/>
  <c r="H46" i="2"/>
  <c r="F47" i="2"/>
  <c r="G47" i="2"/>
  <c r="H47" i="2"/>
  <c r="F48" i="2"/>
  <c r="G48" i="2"/>
  <c r="H48" i="2"/>
  <c r="F49" i="2"/>
  <c r="G49" i="2"/>
  <c r="H49" i="2"/>
  <c r="F50" i="2"/>
  <c r="G50" i="2"/>
  <c r="H50" i="2"/>
  <c r="F51" i="2"/>
  <c r="G51" i="2"/>
  <c r="H51" i="2"/>
  <c r="F52" i="2"/>
  <c r="G52" i="2"/>
  <c r="H52" i="2"/>
  <c r="F53" i="2"/>
  <c r="G53" i="2"/>
  <c r="H53" i="2"/>
  <c r="F54" i="2"/>
  <c r="G54" i="2"/>
  <c r="H54" i="2"/>
  <c r="F55" i="2"/>
  <c r="G55" i="2"/>
  <c r="H55" i="2"/>
  <c r="F56" i="2"/>
  <c r="G56" i="2"/>
  <c r="H56" i="2"/>
  <c r="F57" i="2"/>
  <c r="G57" i="2"/>
  <c r="H57" i="2"/>
  <c r="F58" i="2"/>
  <c r="G58" i="2"/>
  <c r="H58" i="2"/>
  <c r="F59" i="2"/>
  <c r="G59" i="2"/>
  <c r="H59" i="2"/>
  <c r="F60" i="2"/>
  <c r="G60" i="2"/>
  <c r="H60" i="2"/>
  <c r="F61" i="2"/>
  <c r="G61" i="2"/>
  <c r="H61" i="2"/>
  <c r="F62" i="2"/>
  <c r="G62" i="2"/>
  <c r="H62" i="2"/>
  <c r="F63" i="2"/>
  <c r="G63" i="2"/>
  <c r="H63" i="2"/>
  <c r="F64" i="2"/>
  <c r="G64" i="2"/>
  <c r="H64" i="2"/>
  <c r="F65" i="2"/>
  <c r="G65" i="2"/>
  <c r="H65" i="2"/>
  <c r="F66" i="2"/>
  <c r="G66" i="2"/>
  <c r="H66" i="2"/>
  <c r="F67" i="2"/>
  <c r="G67" i="2"/>
  <c r="H67" i="2"/>
  <c r="F68" i="2"/>
  <c r="G68" i="2"/>
  <c r="H68" i="2"/>
  <c r="F69" i="2"/>
  <c r="G69" i="2"/>
  <c r="H69" i="2"/>
  <c r="F70" i="2"/>
  <c r="G70" i="2"/>
  <c r="H70" i="2"/>
  <c r="F71" i="2"/>
  <c r="G71" i="2"/>
  <c r="H71" i="2"/>
  <c r="F72" i="2"/>
  <c r="G72" i="2"/>
  <c r="H72" i="2"/>
  <c r="F73" i="2"/>
  <c r="G73" i="2"/>
  <c r="H73" i="2"/>
  <c r="F74" i="2"/>
  <c r="G74" i="2"/>
  <c r="H74" i="2"/>
  <c r="F75" i="2"/>
  <c r="G75" i="2"/>
  <c r="H75" i="2"/>
  <c r="F76" i="2"/>
  <c r="G76" i="2"/>
  <c r="H76" i="2"/>
  <c r="F77" i="2"/>
  <c r="G77" i="2"/>
  <c r="H77" i="2"/>
  <c r="F78" i="2"/>
  <c r="G78" i="2"/>
  <c r="H78" i="2"/>
  <c r="F79" i="2"/>
  <c r="G79" i="2"/>
  <c r="H79" i="2"/>
  <c r="F80" i="2"/>
  <c r="G80" i="2"/>
  <c r="H80" i="2"/>
  <c r="F81" i="2"/>
  <c r="G81" i="2"/>
  <c r="H81" i="2"/>
  <c r="F82" i="2"/>
  <c r="G82" i="2"/>
  <c r="H82" i="2"/>
  <c r="F83" i="2"/>
  <c r="G83" i="2"/>
  <c r="H83" i="2"/>
  <c r="F84" i="2"/>
  <c r="G84" i="2"/>
  <c r="H84" i="2"/>
  <c r="F85" i="2"/>
  <c r="G85" i="2"/>
  <c r="H85" i="2"/>
  <c r="F86" i="2"/>
  <c r="G86" i="2"/>
  <c r="H86" i="2"/>
  <c r="F87" i="2"/>
  <c r="G87" i="2"/>
  <c r="H87" i="2"/>
  <c r="F88" i="2"/>
  <c r="G88" i="2"/>
  <c r="H88" i="2"/>
  <c r="F89" i="2"/>
  <c r="G89" i="2"/>
  <c r="H89" i="2"/>
  <c r="F90" i="2"/>
  <c r="G90" i="2"/>
  <c r="H90" i="2"/>
  <c r="F91" i="2"/>
  <c r="G91" i="2"/>
  <c r="H91" i="2"/>
  <c r="F92" i="2"/>
  <c r="G92" i="2"/>
  <c r="H92" i="2"/>
  <c r="F93" i="2"/>
  <c r="G93" i="2"/>
  <c r="H93" i="2"/>
  <c r="F94" i="2"/>
  <c r="G94" i="2"/>
  <c r="H94" i="2"/>
  <c r="F95" i="2"/>
  <c r="G95" i="2"/>
  <c r="H95" i="2"/>
  <c r="F96" i="2"/>
  <c r="G96" i="2"/>
  <c r="H96" i="2"/>
  <c r="F97" i="2"/>
  <c r="G97" i="2"/>
  <c r="H97" i="2"/>
  <c r="F98" i="2"/>
  <c r="G98" i="2"/>
  <c r="H98" i="2"/>
  <c r="F99" i="2"/>
  <c r="G99" i="2"/>
  <c r="H99" i="2"/>
  <c r="F100" i="2"/>
  <c r="G100" i="2"/>
  <c r="H100" i="2"/>
  <c r="F101" i="2"/>
  <c r="G101" i="2"/>
  <c r="H101" i="2"/>
  <c r="F102" i="2"/>
  <c r="G102" i="2"/>
  <c r="H102" i="2"/>
  <c r="F103" i="2"/>
  <c r="G103" i="2"/>
  <c r="H103" i="2"/>
  <c r="F104" i="2"/>
  <c r="G104" i="2"/>
  <c r="H104" i="2"/>
  <c r="F105" i="2"/>
  <c r="G105" i="2"/>
  <c r="H105" i="2"/>
  <c r="F106" i="2"/>
  <c r="G106" i="2"/>
  <c r="H106" i="2"/>
  <c r="F107" i="2"/>
  <c r="G107" i="2"/>
  <c r="H107" i="2"/>
  <c r="F108" i="2"/>
  <c r="G108" i="2"/>
  <c r="H108" i="2"/>
  <c r="F109" i="2"/>
  <c r="G109" i="2"/>
  <c r="H109" i="2"/>
  <c r="F110" i="2"/>
  <c r="G110" i="2"/>
  <c r="H110" i="2"/>
  <c r="F111" i="2"/>
  <c r="G111" i="2"/>
  <c r="H111" i="2"/>
  <c r="F112" i="2"/>
  <c r="G112" i="2"/>
  <c r="H112" i="2"/>
  <c r="F113" i="2"/>
  <c r="G113" i="2"/>
  <c r="H113" i="2"/>
  <c r="F114" i="2"/>
  <c r="G114" i="2"/>
  <c r="H114" i="2"/>
  <c r="F115" i="2"/>
  <c r="G115" i="2"/>
  <c r="H115" i="2"/>
  <c r="F116" i="2"/>
  <c r="G116" i="2"/>
  <c r="H116" i="2"/>
  <c r="F117" i="2"/>
  <c r="G117" i="2"/>
  <c r="H117" i="2"/>
  <c r="F118" i="2"/>
  <c r="G118" i="2"/>
  <c r="H118" i="2"/>
  <c r="F119" i="2"/>
  <c r="G119" i="2"/>
  <c r="H119" i="2"/>
  <c r="H2" i="2"/>
  <c r="G2" i="2"/>
  <c r="F2" i="2"/>
  <c r="D22" i="7" l="1"/>
  <c r="D17" i="7"/>
  <c r="D16" i="7"/>
  <c r="D15" i="7"/>
  <c r="D14" i="7"/>
  <c r="D13" i="7"/>
  <c r="C16" i="7"/>
  <c r="C15" i="7"/>
  <c r="C14" i="7"/>
  <c r="C13" i="7"/>
  <c r="J3" i="1"/>
  <c r="J4" i="1" s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J253" i="1" s="1"/>
  <c r="J254" i="1" s="1"/>
  <c r="J255" i="1" s="1"/>
  <c r="J256" i="1" s="1"/>
  <c r="J257" i="1" s="1"/>
  <c r="J258" i="1" s="1"/>
  <c r="J259" i="1" s="1"/>
  <c r="J260" i="1" s="1"/>
  <c r="J261" i="1" s="1"/>
  <c r="J262" i="1" s="1"/>
  <c r="J263" i="1" s="1"/>
  <c r="J264" i="1" s="1"/>
  <c r="J265" i="1" s="1"/>
  <c r="J266" i="1" s="1"/>
  <c r="J267" i="1" s="1"/>
  <c r="J268" i="1" s="1"/>
  <c r="J269" i="1" s="1"/>
  <c r="J270" i="1" s="1"/>
  <c r="J271" i="1" s="1"/>
  <c r="J272" i="1" s="1"/>
  <c r="J273" i="1" s="1"/>
  <c r="J274" i="1" s="1"/>
  <c r="J275" i="1" s="1"/>
  <c r="J276" i="1" s="1"/>
  <c r="J277" i="1" s="1"/>
  <c r="J278" i="1" s="1"/>
  <c r="J279" i="1" s="1"/>
  <c r="J280" i="1" s="1"/>
  <c r="J281" i="1" s="1"/>
  <c r="J282" i="1" s="1"/>
  <c r="J283" i="1" s="1"/>
  <c r="J284" i="1" s="1"/>
  <c r="J285" i="1" s="1"/>
  <c r="J286" i="1" s="1"/>
  <c r="J287" i="1" s="1"/>
  <c r="J288" i="1" s="1"/>
  <c r="J289" i="1" s="1"/>
  <c r="J290" i="1" s="1"/>
  <c r="J291" i="1" s="1"/>
  <c r="J292" i="1" s="1"/>
  <c r="J293" i="1" s="1"/>
  <c r="J294" i="1" s="1"/>
  <c r="J295" i="1" s="1"/>
  <c r="J296" i="1" s="1"/>
  <c r="J297" i="1" s="1"/>
  <c r="J298" i="1" s="1"/>
  <c r="J299" i="1" s="1"/>
  <c r="J300" i="1" s="1"/>
  <c r="J301" i="1" s="1"/>
  <c r="J302" i="1" s="1"/>
  <c r="J303" i="1" s="1"/>
  <c r="J304" i="1" s="1"/>
  <c r="J305" i="1" s="1"/>
  <c r="J306" i="1" s="1"/>
  <c r="J307" i="1" s="1"/>
  <c r="J308" i="1" s="1"/>
  <c r="J309" i="1" s="1"/>
  <c r="J310" i="1" s="1"/>
  <c r="J311" i="1" s="1"/>
  <c r="J312" i="1" s="1"/>
  <c r="J313" i="1" s="1"/>
  <c r="J314" i="1" s="1"/>
  <c r="J315" i="1" s="1"/>
  <c r="J316" i="1" s="1"/>
  <c r="J317" i="1" s="1"/>
  <c r="J318" i="1" s="1"/>
  <c r="J319" i="1" s="1"/>
  <c r="J320" i="1" s="1"/>
  <c r="J321" i="1" s="1"/>
  <c r="J322" i="1" s="1"/>
  <c r="J323" i="1" s="1"/>
  <c r="J324" i="1" s="1"/>
  <c r="J325" i="1" s="1"/>
  <c r="J326" i="1" s="1"/>
  <c r="J327" i="1" s="1"/>
  <c r="J328" i="1" s="1"/>
  <c r="J329" i="1" s="1"/>
  <c r="J330" i="1" s="1"/>
  <c r="J331" i="1" s="1"/>
  <c r="J332" i="1" s="1"/>
  <c r="J333" i="1" s="1"/>
  <c r="J334" i="1" s="1"/>
  <c r="J335" i="1" s="1"/>
  <c r="J336" i="1" s="1"/>
  <c r="J337" i="1" s="1"/>
  <c r="J338" i="1" s="1"/>
  <c r="J339" i="1" s="1"/>
  <c r="J340" i="1" s="1"/>
  <c r="J341" i="1" s="1"/>
  <c r="J342" i="1" s="1"/>
  <c r="J343" i="1" s="1"/>
  <c r="J344" i="1" s="1"/>
  <c r="J345" i="1" s="1"/>
  <c r="J346" i="1" s="1"/>
  <c r="J347" i="1" s="1"/>
  <c r="J348" i="1" s="1"/>
  <c r="J349" i="1" s="1"/>
  <c r="J350" i="1" s="1"/>
  <c r="J351" i="1" s="1"/>
  <c r="J352" i="1" s="1"/>
  <c r="J353" i="1" s="1"/>
  <c r="J354" i="1" s="1"/>
  <c r="J355" i="1" s="1"/>
  <c r="J356" i="1" s="1"/>
  <c r="J357" i="1" s="1"/>
  <c r="J358" i="1" s="1"/>
  <c r="J359" i="1" s="1"/>
  <c r="J360" i="1" s="1"/>
  <c r="J361" i="1" s="1"/>
  <c r="J362" i="1" s="1"/>
  <c r="J363" i="1" s="1"/>
  <c r="J364" i="1" s="1"/>
  <c r="J365" i="1" s="1"/>
  <c r="J366" i="1" s="1"/>
  <c r="J367" i="1" s="1"/>
  <c r="J368" i="1" s="1"/>
  <c r="J369" i="1" s="1"/>
  <c r="J370" i="1" s="1"/>
  <c r="J371" i="1" s="1"/>
  <c r="J372" i="1" s="1"/>
  <c r="J373" i="1" s="1"/>
  <c r="J374" i="1" s="1"/>
  <c r="J375" i="1" s="1"/>
  <c r="J376" i="1" s="1"/>
  <c r="J377" i="1" s="1"/>
  <c r="J378" i="1" s="1"/>
  <c r="J379" i="1" s="1"/>
  <c r="J380" i="1" s="1"/>
  <c r="J381" i="1" s="1"/>
  <c r="J382" i="1" s="1"/>
  <c r="J383" i="1" s="1"/>
  <c r="J384" i="1" s="1"/>
  <c r="J385" i="1" s="1"/>
  <c r="J386" i="1" s="1"/>
  <c r="J387" i="1" s="1"/>
  <c r="J388" i="1" s="1"/>
  <c r="J389" i="1" s="1"/>
  <c r="J390" i="1" s="1"/>
  <c r="J391" i="1" s="1"/>
  <c r="J392" i="1" s="1"/>
  <c r="J393" i="1" s="1"/>
  <c r="J394" i="1" s="1"/>
  <c r="J395" i="1" s="1"/>
  <c r="J396" i="1" s="1"/>
  <c r="J397" i="1" s="1"/>
  <c r="J398" i="1" s="1"/>
  <c r="J399" i="1" s="1"/>
  <c r="J400" i="1" s="1"/>
  <c r="J401" i="1" s="1"/>
  <c r="J402" i="1" s="1"/>
  <c r="J403" i="1" s="1"/>
  <c r="J404" i="1" s="1"/>
  <c r="J405" i="1" s="1"/>
  <c r="J406" i="1" s="1"/>
  <c r="J407" i="1" s="1"/>
  <c r="J408" i="1" s="1"/>
  <c r="J409" i="1" s="1"/>
  <c r="J410" i="1" s="1"/>
  <c r="J411" i="1" s="1"/>
  <c r="J412" i="1" s="1"/>
  <c r="J413" i="1" s="1"/>
  <c r="J414" i="1" s="1"/>
  <c r="J415" i="1" s="1"/>
  <c r="J416" i="1" s="1"/>
  <c r="J417" i="1" s="1"/>
  <c r="J418" i="1" s="1"/>
  <c r="J419" i="1" s="1"/>
  <c r="J420" i="1" s="1"/>
  <c r="J421" i="1" s="1"/>
  <c r="J422" i="1" s="1"/>
  <c r="J423" i="1" s="1"/>
  <c r="J424" i="1" s="1"/>
  <c r="J425" i="1" s="1"/>
  <c r="J426" i="1" s="1"/>
  <c r="J427" i="1" s="1"/>
  <c r="J428" i="1" s="1"/>
  <c r="J429" i="1" s="1"/>
  <c r="J430" i="1" s="1"/>
  <c r="J431" i="1" s="1"/>
  <c r="J432" i="1" s="1"/>
  <c r="J433" i="1" s="1"/>
  <c r="J434" i="1" s="1"/>
  <c r="J435" i="1" s="1"/>
  <c r="J436" i="1" s="1"/>
  <c r="J437" i="1" s="1"/>
  <c r="J438" i="1" s="1"/>
  <c r="J439" i="1" s="1"/>
  <c r="J440" i="1" s="1"/>
  <c r="J441" i="1" s="1"/>
  <c r="J442" i="1" s="1"/>
  <c r="J443" i="1" s="1"/>
  <c r="J444" i="1" s="1"/>
  <c r="J445" i="1" s="1"/>
  <c r="J446" i="1" s="1"/>
  <c r="J447" i="1" s="1"/>
  <c r="J448" i="1" s="1"/>
  <c r="J449" i="1" s="1"/>
  <c r="J450" i="1" s="1"/>
  <c r="J451" i="1" s="1"/>
  <c r="J452" i="1" s="1"/>
  <c r="J453" i="1" s="1"/>
  <c r="J454" i="1" s="1"/>
  <c r="J455" i="1" s="1"/>
  <c r="J456" i="1" s="1"/>
  <c r="J457" i="1" s="1"/>
  <c r="J458" i="1" s="1"/>
  <c r="J459" i="1" s="1"/>
  <c r="J460" i="1" s="1"/>
  <c r="J461" i="1" s="1"/>
  <c r="J462" i="1" s="1"/>
  <c r="J463" i="1" s="1"/>
  <c r="J464" i="1" s="1"/>
  <c r="J465" i="1" s="1"/>
  <c r="J466" i="1" s="1"/>
  <c r="J467" i="1" s="1"/>
  <c r="J468" i="1" s="1"/>
  <c r="J469" i="1" s="1"/>
  <c r="J470" i="1" s="1"/>
  <c r="J471" i="1" s="1"/>
  <c r="J472" i="1" s="1"/>
  <c r="J473" i="1" s="1"/>
  <c r="J474" i="1" s="1"/>
  <c r="J475" i="1" s="1"/>
  <c r="J476" i="1" s="1"/>
  <c r="J477" i="1" s="1"/>
  <c r="J478" i="1" s="1"/>
  <c r="J479" i="1" s="1"/>
  <c r="J480" i="1" s="1"/>
  <c r="J481" i="1" s="1"/>
  <c r="J482" i="1" s="1"/>
  <c r="J483" i="1" s="1"/>
  <c r="J484" i="1" s="1"/>
  <c r="J485" i="1" s="1"/>
  <c r="J486" i="1" s="1"/>
  <c r="J487" i="1" s="1"/>
  <c r="J488" i="1" s="1"/>
  <c r="J489" i="1" s="1"/>
  <c r="J490" i="1" s="1"/>
  <c r="J491" i="1" s="1"/>
  <c r="J492" i="1" s="1"/>
  <c r="J493" i="1" s="1"/>
  <c r="J494" i="1" s="1"/>
  <c r="J495" i="1" s="1"/>
  <c r="J496" i="1" s="1"/>
  <c r="J497" i="1" s="1"/>
  <c r="J498" i="1" s="1"/>
  <c r="J499" i="1" s="1"/>
  <c r="J500" i="1" s="1"/>
  <c r="J501" i="1" s="1"/>
  <c r="J502" i="1" s="1"/>
  <c r="J503" i="1" s="1"/>
  <c r="J504" i="1" s="1"/>
  <c r="J505" i="1" s="1"/>
  <c r="J506" i="1" s="1"/>
  <c r="J507" i="1" s="1"/>
  <c r="J508" i="1" s="1"/>
  <c r="J509" i="1" s="1"/>
  <c r="J510" i="1" s="1"/>
  <c r="J511" i="1" s="1"/>
  <c r="J512" i="1" s="1"/>
  <c r="J513" i="1" s="1"/>
  <c r="J514" i="1" s="1"/>
  <c r="J515" i="1" s="1"/>
  <c r="J516" i="1" s="1"/>
  <c r="J517" i="1" s="1"/>
  <c r="J518" i="1" s="1"/>
  <c r="J519" i="1" s="1"/>
  <c r="J520" i="1" s="1"/>
  <c r="J521" i="1" s="1"/>
  <c r="J522" i="1" s="1"/>
  <c r="J523" i="1" s="1"/>
  <c r="J524" i="1" s="1"/>
  <c r="J525" i="1" s="1"/>
  <c r="J526" i="1" s="1"/>
  <c r="J527" i="1" s="1"/>
  <c r="J528" i="1" s="1"/>
  <c r="J529" i="1" s="1"/>
  <c r="J530" i="1" s="1"/>
  <c r="J531" i="1" s="1"/>
  <c r="J532" i="1" s="1"/>
  <c r="J533" i="1" s="1"/>
  <c r="J534" i="1" s="1"/>
  <c r="J535" i="1" s="1"/>
  <c r="J536" i="1" s="1"/>
  <c r="J537" i="1" s="1"/>
  <c r="J538" i="1" s="1"/>
  <c r="J539" i="1" s="1"/>
  <c r="J540" i="1" s="1"/>
  <c r="J541" i="1" s="1"/>
  <c r="J542" i="1" s="1"/>
  <c r="J543" i="1" s="1"/>
  <c r="J544" i="1" s="1"/>
  <c r="J545" i="1" s="1"/>
  <c r="J546" i="1" s="1"/>
  <c r="J547" i="1" s="1"/>
  <c r="J548" i="1" s="1"/>
  <c r="J549" i="1" s="1"/>
  <c r="J550" i="1" s="1"/>
  <c r="J551" i="1" s="1"/>
  <c r="J552" i="1" s="1"/>
  <c r="J553" i="1" s="1"/>
  <c r="J554" i="1" s="1"/>
  <c r="J555" i="1" s="1"/>
  <c r="J556" i="1" s="1"/>
  <c r="J557" i="1" s="1"/>
  <c r="J558" i="1" s="1"/>
  <c r="J559" i="1" s="1"/>
  <c r="J560" i="1" s="1"/>
  <c r="J561" i="1" s="1"/>
  <c r="J562" i="1" s="1"/>
  <c r="J563" i="1" s="1"/>
  <c r="J564" i="1" s="1"/>
  <c r="J565" i="1" s="1"/>
  <c r="J566" i="1" s="1"/>
  <c r="J567" i="1" s="1"/>
  <c r="J568" i="1" s="1"/>
  <c r="J569" i="1" s="1"/>
  <c r="J570" i="1" s="1"/>
  <c r="J571" i="1" s="1"/>
  <c r="J572" i="1" s="1"/>
  <c r="J573" i="1" s="1"/>
  <c r="J574" i="1" s="1"/>
  <c r="J575" i="1" s="1"/>
  <c r="J576" i="1" s="1"/>
  <c r="J577" i="1" s="1"/>
  <c r="J578" i="1" s="1"/>
  <c r="J579" i="1" s="1"/>
  <c r="J580" i="1" s="1"/>
  <c r="J581" i="1" s="1"/>
  <c r="J582" i="1" s="1"/>
  <c r="J583" i="1" s="1"/>
  <c r="J584" i="1" s="1"/>
  <c r="J585" i="1" s="1"/>
  <c r="J586" i="1" s="1"/>
  <c r="J587" i="1" s="1"/>
  <c r="J588" i="1" s="1"/>
  <c r="J589" i="1" s="1"/>
  <c r="J590" i="1" s="1"/>
  <c r="J591" i="1" s="1"/>
  <c r="J592" i="1" s="1"/>
  <c r="J593" i="1" s="1"/>
  <c r="J594" i="1" s="1"/>
  <c r="J595" i="1" s="1"/>
  <c r="J596" i="1" s="1"/>
  <c r="J597" i="1" s="1"/>
  <c r="J598" i="1" s="1"/>
  <c r="J599" i="1" s="1"/>
  <c r="J600" i="1" s="1"/>
  <c r="J601" i="1" s="1"/>
  <c r="J602" i="1" s="1"/>
  <c r="J603" i="1" s="1"/>
  <c r="J604" i="1" s="1"/>
  <c r="J605" i="1" s="1"/>
  <c r="J606" i="1" s="1"/>
  <c r="J607" i="1" s="1"/>
  <c r="J608" i="1" s="1"/>
  <c r="J609" i="1" s="1"/>
  <c r="J610" i="1" s="1"/>
  <c r="J611" i="1" s="1"/>
  <c r="J612" i="1" s="1"/>
  <c r="J613" i="1" s="1"/>
  <c r="J614" i="1" s="1"/>
  <c r="J615" i="1" s="1"/>
  <c r="J616" i="1" s="1"/>
  <c r="J617" i="1" s="1"/>
  <c r="I3" i="1"/>
  <c r="I4" i="1" s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I253" i="1" s="1"/>
  <c r="I254" i="1" s="1"/>
  <c r="I255" i="1" s="1"/>
  <c r="I256" i="1" s="1"/>
  <c r="I257" i="1" s="1"/>
  <c r="I258" i="1" s="1"/>
  <c r="I259" i="1" s="1"/>
  <c r="I260" i="1" s="1"/>
  <c r="I261" i="1" s="1"/>
  <c r="I262" i="1" s="1"/>
  <c r="I263" i="1" s="1"/>
  <c r="I264" i="1" s="1"/>
  <c r="I265" i="1" s="1"/>
  <c r="I266" i="1" s="1"/>
  <c r="I267" i="1" s="1"/>
  <c r="I268" i="1" s="1"/>
  <c r="I269" i="1" s="1"/>
  <c r="I270" i="1" s="1"/>
  <c r="I271" i="1" s="1"/>
  <c r="I272" i="1" s="1"/>
  <c r="I273" i="1" s="1"/>
  <c r="I274" i="1" s="1"/>
  <c r="I275" i="1" s="1"/>
  <c r="I276" i="1" s="1"/>
  <c r="I277" i="1" s="1"/>
  <c r="I278" i="1" s="1"/>
  <c r="I279" i="1" s="1"/>
  <c r="I280" i="1" s="1"/>
  <c r="I281" i="1" s="1"/>
  <c r="I282" i="1" s="1"/>
  <c r="I283" i="1" s="1"/>
  <c r="I284" i="1" s="1"/>
  <c r="I285" i="1" s="1"/>
  <c r="I286" i="1" s="1"/>
  <c r="I287" i="1" s="1"/>
  <c r="I288" i="1" s="1"/>
  <c r="I289" i="1" s="1"/>
  <c r="I290" i="1" s="1"/>
  <c r="I291" i="1" s="1"/>
  <c r="I292" i="1" s="1"/>
  <c r="I293" i="1" s="1"/>
  <c r="I294" i="1" s="1"/>
  <c r="I295" i="1" s="1"/>
  <c r="I296" i="1" s="1"/>
  <c r="I297" i="1" s="1"/>
  <c r="I298" i="1" s="1"/>
  <c r="I299" i="1" s="1"/>
  <c r="I300" i="1" s="1"/>
  <c r="I301" i="1" s="1"/>
  <c r="I302" i="1" s="1"/>
  <c r="I303" i="1" s="1"/>
  <c r="I304" i="1" s="1"/>
  <c r="I305" i="1" s="1"/>
  <c r="I306" i="1" s="1"/>
  <c r="I307" i="1" s="1"/>
  <c r="I308" i="1" s="1"/>
  <c r="I309" i="1" s="1"/>
  <c r="I310" i="1" s="1"/>
  <c r="I311" i="1" s="1"/>
  <c r="I312" i="1" s="1"/>
  <c r="I313" i="1" s="1"/>
  <c r="I314" i="1" s="1"/>
  <c r="I315" i="1" s="1"/>
  <c r="I316" i="1" s="1"/>
  <c r="I317" i="1" s="1"/>
  <c r="I318" i="1" s="1"/>
  <c r="I319" i="1" s="1"/>
  <c r="I320" i="1" s="1"/>
  <c r="I321" i="1" s="1"/>
  <c r="I322" i="1" s="1"/>
  <c r="I323" i="1" s="1"/>
  <c r="I324" i="1" s="1"/>
  <c r="I325" i="1" s="1"/>
  <c r="I326" i="1" s="1"/>
  <c r="I327" i="1" s="1"/>
  <c r="I328" i="1" s="1"/>
  <c r="I329" i="1" s="1"/>
  <c r="I330" i="1" s="1"/>
  <c r="I331" i="1" s="1"/>
  <c r="I332" i="1" s="1"/>
  <c r="I333" i="1" s="1"/>
  <c r="I334" i="1" s="1"/>
  <c r="I335" i="1" s="1"/>
  <c r="I336" i="1" s="1"/>
  <c r="I337" i="1" s="1"/>
  <c r="I338" i="1" s="1"/>
  <c r="I339" i="1" s="1"/>
  <c r="I340" i="1" s="1"/>
  <c r="I341" i="1" s="1"/>
  <c r="I342" i="1" s="1"/>
  <c r="I343" i="1" s="1"/>
  <c r="I344" i="1" s="1"/>
  <c r="I345" i="1" s="1"/>
  <c r="I346" i="1" s="1"/>
  <c r="I347" i="1" s="1"/>
  <c r="I348" i="1" s="1"/>
  <c r="I349" i="1" s="1"/>
  <c r="I350" i="1" s="1"/>
  <c r="I351" i="1" s="1"/>
  <c r="I352" i="1" s="1"/>
  <c r="I353" i="1" s="1"/>
  <c r="I354" i="1" s="1"/>
  <c r="I355" i="1" s="1"/>
  <c r="I356" i="1" s="1"/>
  <c r="I357" i="1" s="1"/>
  <c r="I358" i="1" s="1"/>
  <c r="I359" i="1" s="1"/>
  <c r="I360" i="1" s="1"/>
  <c r="I361" i="1" s="1"/>
  <c r="I362" i="1" s="1"/>
  <c r="I363" i="1" s="1"/>
  <c r="I364" i="1" s="1"/>
  <c r="I365" i="1" s="1"/>
  <c r="I366" i="1" s="1"/>
  <c r="I367" i="1" s="1"/>
  <c r="I368" i="1" s="1"/>
  <c r="I369" i="1" s="1"/>
  <c r="I370" i="1" s="1"/>
  <c r="I371" i="1" s="1"/>
  <c r="I372" i="1" s="1"/>
  <c r="I373" i="1" s="1"/>
  <c r="I374" i="1" s="1"/>
  <c r="I375" i="1" s="1"/>
  <c r="I376" i="1" s="1"/>
  <c r="I377" i="1" s="1"/>
  <c r="I378" i="1" s="1"/>
  <c r="I379" i="1" s="1"/>
  <c r="I380" i="1" s="1"/>
  <c r="I381" i="1" s="1"/>
  <c r="I382" i="1" s="1"/>
  <c r="I383" i="1" s="1"/>
  <c r="I384" i="1" s="1"/>
  <c r="I385" i="1" s="1"/>
  <c r="I386" i="1" s="1"/>
  <c r="I387" i="1" s="1"/>
  <c r="I388" i="1" s="1"/>
  <c r="I389" i="1" s="1"/>
  <c r="I390" i="1" s="1"/>
  <c r="I391" i="1" s="1"/>
  <c r="I392" i="1" s="1"/>
  <c r="I393" i="1" s="1"/>
  <c r="I394" i="1" s="1"/>
  <c r="I395" i="1" s="1"/>
  <c r="I396" i="1" s="1"/>
  <c r="I397" i="1" s="1"/>
  <c r="I398" i="1" s="1"/>
  <c r="I399" i="1" s="1"/>
  <c r="I400" i="1" s="1"/>
  <c r="I401" i="1" s="1"/>
  <c r="I402" i="1" s="1"/>
  <c r="I403" i="1" s="1"/>
  <c r="I404" i="1" s="1"/>
  <c r="I405" i="1" s="1"/>
  <c r="I406" i="1" s="1"/>
  <c r="I407" i="1" s="1"/>
  <c r="I408" i="1" s="1"/>
  <c r="I409" i="1" s="1"/>
  <c r="I410" i="1" s="1"/>
  <c r="I411" i="1" s="1"/>
  <c r="I412" i="1" s="1"/>
  <c r="I413" i="1" s="1"/>
  <c r="I414" i="1" s="1"/>
  <c r="I415" i="1" s="1"/>
  <c r="I416" i="1" s="1"/>
  <c r="I417" i="1" s="1"/>
  <c r="I418" i="1" s="1"/>
  <c r="I419" i="1" s="1"/>
  <c r="I420" i="1" s="1"/>
  <c r="I421" i="1" s="1"/>
  <c r="I422" i="1" s="1"/>
  <c r="I423" i="1" s="1"/>
  <c r="I424" i="1" s="1"/>
  <c r="I425" i="1" s="1"/>
  <c r="I426" i="1" s="1"/>
  <c r="I427" i="1" s="1"/>
  <c r="I428" i="1" s="1"/>
  <c r="I429" i="1" s="1"/>
  <c r="I430" i="1" s="1"/>
  <c r="I431" i="1" s="1"/>
  <c r="I432" i="1" s="1"/>
  <c r="I433" i="1" s="1"/>
  <c r="I434" i="1" s="1"/>
  <c r="I435" i="1" s="1"/>
  <c r="I436" i="1" s="1"/>
  <c r="I437" i="1" s="1"/>
  <c r="I438" i="1" s="1"/>
  <c r="I439" i="1" s="1"/>
  <c r="I440" i="1" s="1"/>
  <c r="I441" i="1" s="1"/>
  <c r="I442" i="1" s="1"/>
  <c r="I443" i="1" s="1"/>
  <c r="I444" i="1" s="1"/>
  <c r="I445" i="1" s="1"/>
  <c r="I446" i="1" s="1"/>
  <c r="I447" i="1" s="1"/>
  <c r="I448" i="1" s="1"/>
  <c r="I449" i="1" s="1"/>
  <c r="I450" i="1" s="1"/>
  <c r="I451" i="1" s="1"/>
  <c r="I452" i="1" s="1"/>
  <c r="I453" i="1" s="1"/>
  <c r="I454" i="1" s="1"/>
  <c r="I455" i="1" s="1"/>
  <c r="I456" i="1" s="1"/>
  <c r="I457" i="1" s="1"/>
  <c r="I458" i="1" s="1"/>
  <c r="I459" i="1" s="1"/>
  <c r="I460" i="1" s="1"/>
  <c r="I461" i="1" s="1"/>
  <c r="I462" i="1" s="1"/>
  <c r="I463" i="1" s="1"/>
  <c r="I464" i="1" s="1"/>
  <c r="I465" i="1" s="1"/>
  <c r="I466" i="1" s="1"/>
  <c r="I467" i="1" s="1"/>
  <c r="I468" i="1" s="1"/>
  <c r="I469" i="1" s="1"/>
  <c r="I470" i="1" s="1"/>
  <c r="I471" i="1" s="1"/>
  <c r="I472" i="1" s="1"/>
  <c r="I473" i="1" s="1"/>
  <c r="I474" i="1" s="1"/>
  <c r="I475" i="1" s="1"/>
  <c r="I476" i="1" s="1"/>
  <c r="I477" i="1" s="1"/>
  <c r="I478" i="1" s="1"/>
  <c r="I479" i="1" s="1"/>
  <c r="I480" i="1" s="1"/>
  <c r="I481" i="1" s="1"/>
  <c r="I482" i="1" s="1"/>
  <c r="I483" i="1" s="1"/>
  <c r="I484" i="1" s="1"/>
  <c r="I485" i="1" s="1"/>
  <c r="I486" i="1" s="1"/>
  <c r="I487" i="1" s="1"/>
  <c r="I488" i="1" s="1"/>
  <c r="I489" i="1" s="1"/>
  <c r="I490" i="1" s="1"/>
  <c r="I491" i="1" s="1"/>
  <c r="I492" i="1" s="1"/>
  <c r="I493" i="1" s="1"/>
  <c r="I494" i="1" s="1"/>
  <c r="I495" i="1" s="1"/>
  <c r="I496" i="1" s="1"/>
  <c r="I497" i="1" s="1"/>
  <c r="I498" i="1" s="1"/>
  <c r="I499" i="1" s="1"/>
  <c r="I500" i="1" s="1"/>
  <c r="I501" i="1" s="1"/>
  <c r="I502" i="1" s="1"/>
  <c r="I503" i="1" s="1"/>
  <c r="I504" i="1" s="1"/>
  <c r="I505" i="1" s="1"/>
  <c r="I506" i="1" s="1"/>
  <c r="I507" i="1" s="1"/>
  <c r="I508" i="1" s="1"/>
  <c r="I509" i="1" s="1"/>
  <c r="I510" i="1" s="1"/>
  <c r="I511" i="1" s="1"/>
  <c r="I512" i="1" s="1"/>
  <c r="I513" i="1" s="1"/>
  <c r="I514" i="1" s="1"/>
  <c r="I515" i="1" s="1"/>
  <c r="I516" i="1" s="1"/>
  <c r="I517" i="1" s="1"/>
  <c r="I518" i="1" s="1"/>
  <c r="I519" i="1" s="1"/>
  <c r="I520" i="1" s="1"/>
  <c r="I521" i="1" s="1"/>
  <c r="I522" i="1" s="1"/>
  <c r="I523" i="1" s="1"/>
  <c r="I524" i="1" s="1"/>
  <c r="I525" i="1" s="1"/>
  <c r="I526" i="1" s="1"/>
  <c r="I527" i="1" s="1"/>
  <c r="I528" i="1" s="1"/>
  <c r="I529" i="1" s="1"/>
  <c r="I530" i="1" s="1"/>
  <c r="I531" i="1" s="1"/>
  <c r="I532" i="1" s="1"/>
  <c r="I533" i="1" s="1"/>
  <c r="I534" i="1" s="1"/>
  <c r="I535" i="1" s="1"/>
  <c r="I536" i="1" s="1"/>
  <c r="I537" i="1" s="1"/>
  <c r="I538" i="1" s="1"/>
  <c r="I539" i="1" s="1"/>
  <c r="I540" i="1" s="1"/>
  <c r="I541" i="1" s="1"/>
  <c r="I542" i="1" s="1"/>
  <c r="I543" i="1" s="1"/>
  <c r="I544" i="1" s="1"/>
  <c r="I545" i="1" s="1"/>
  <c r="I546" i="1" s="1"/>
  <c r="I547" i="1" s="1"/>
  <c r="I548" i="1" s="1"/>
  <c r="I549" i="1" s="1"/>
  <c r="I550" i="1" s="1"/>
  <c r="I551" i="1" s="1"/>
  <c r="I552" i="1" s="1"/>
  <c r="I553" i="1" s="1"/>
  <c r="I554" i="1" s="1"/>
  <c r="I555" i="1" s="1"/>
  <c r="I556" i="1" s="1"/>
  <c r="I557" i="1" s="1"/>
  <c r="I558" i="1" s="1"/>
  <c r="I559" i="1" s="1"/>
  <c r="I560" i="1" s="1"/>
  <c r="I561" i="1" s="1"/>
  <c r="I562" i="1" s="1"/>
  <c r="I563" i="1" s="1"/>
  <c r="I564" i="1" s="1"/>
  <c r="I565" i="1" s="1"/>
  <c r="I566" i="1" s="1"/>
  <c r="I567" i="1" s="1"/>
  <c r="I568" i="1" s="1"/>
  <c r="I569" i="1" s="1"/>
  <c r="I570" i="1" s="1"/>
  <c r="I571" i="1" s="1"/>
  <c r="I572" i="1" s="1"/>
  <c r="I573" i="1" s="1"/>
  <c r="I574" i="1" s="1"/>
  <c r="I575" i="1" s="1"/>
  <c r="I576" i="1" s="1"/>
  <c r="I577" i="1" s="1"/>
  <c r="I578" i="1" s="1"/>
  <c r="I579" i="1" s="1"/>
  <c r="I580" i="1" s="1"/>
  <c r="I581" i="1" s="1"/>
  <c r="I582" i="1" s="1"/>
  <c r="I583" i="1" s="1"/>
  <c r="I584" i="1" s="1"/>
  <c r="I585" i="1" s="1"/>
  <c r="I586" i="1" s="1"/>
  <c r="I587" i="1" s="1"/>
  <c r="I588" i="1" s="1"/>
  <c r="I589" i="1" s="1"/>
  <c r="I590" i="1" s="1"/>
  <c r="I591" i="1" s="1"/>
  <c r="I592" i="1" s="1"/>
  <c r="I593" i="1" s="1"/>
  <c r="I594" i="1" s="1"/>
  <c r="I595" i="1" s="1"/>
  <c r="I596" i="1" s="1"/>
  <c r="I597" i="1" s="1"/>
  <c r="I598" i="1" s="1"/>
  <c r="I599" i="1" s="1"/>
  <c r="I600" i="1" s="1"/>
  <c r="I601" i="1" s="1"/>
  <c r="I602" i="1" s="1"/>
  <c r="I603" i="1" s="1"/>
  <c r="I604" i="1" s="1"/>
  <c r="I605" i="1" s="1"/>
  <c r="I606" i="1" s="1"/>
  <c r="I607" i="1" s="1"/>
  <c r="I608" i="1" s="1"/>
  <c r="I609" i="1" s="1"/>
  <c r="I610" i="1" s="1"/>
  <c r="I611" i="1" s="1"/>
  <c r="I612" i="1" s="1"/>
  <c r="I613" i="1" s="1"/>
  <c r="I614" i="1" s="1"/>
  <c r="I615" i="1" s="1"/>
  <c r="I616" i="1" s="1"/>
  <c r="I617" i="1" s="1"/>
  <c r="H3" i="1"/>
  <c r="H4" i="1" s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H253" i="1" s="1"/>
  <c r="H254" i="1" s="1"/>
  <c r="H255" i="1" s="1"/>
  <c r="H256" i="1" s="1"/>
  <c r="H257" i="1" s="1"/>
  <c r="H258" i="1" s="1"/>
  <c r="H259" i="1" s="1"/>
  <c r="H260" i="1" s="1"/>
  <c r="H261" i="1" s="1"/>
  <c r="H262" i="1" s="1"/>
  <c r="H263" i="1" s="1"/>
  <c r="H264" i="1" s="1"/>
  <c r="H265" i="1" s="1"/>
  <c r="H266" i="1" s="1"/>
  <c r="H267" i="1" s="1"/>
  <c r="H268" i="1" s="1"/>
  <c r="H269" i="1" s="1"/>
  <c r="H270" i="1" s="1"/>
  <c r="H271" i="1" s="1"/>
  <c r="H272" i="1" s="1"/>
  <c r="H273" i="1" s="1"/>
  <c r="H274" i="1" s="1"/>
  <c r="H275" i="1" s="1"/>
  <c r="H276" i="1" s="1"/>
  <c r="H277" i="1" s="1"/>
  <c r="H278" i="1" s="1"/>
  <c r="H279" i="1" s="1"/>
  <c r="H280" i="1" s="1"/>
  <c r="H281" i="1" s="1"/>
  <c r="H282" i="1" s="1"/>
  <c r="H283" i="1" s="1"/>
  <c r="H284" i="1" s="1"/>
  <c r="H285" i="1" s="1"/>
  <c r="H286" i="1" s="1"/>
  <c r="H287" i="1" s="1"/>
  <c r="H288" i="1" s="1"/>
  <c r="H289" i="1" s="1"/>
  <c r="H290" i="1" s="1"/>
  <c r="H291" i="1" s="1"/>
  <c r="H292" i="1" s="1"/>
  <c r="H293" i="1" s="1"/>
  <c r="H294" i="1" s="1"/>
  <c r="H295" i="1" s="1"/>
  <c r="H296" i="1" s="1"/>
  <c r="H297" i="1" s="1"/>
  <c r="H298" i="1" s="1"/>
  <c r="H299" i="1" s="1"/>
  <c r="H300" i="1" s="1"/>
  <c r="H301" i="1" s="1"/>
  <c r="H302" i="1" s="1"/>
  <c r="H303" i="1" s="1"/>
  <c r="H304" i="1" s="1"/>
  <c r="H305" i="1" s="1"/>
  <c r="H306" i="1" s="1"/>
  <c r="H307" i="1" s="1"/>
  <c r="H308" i="1" s="1"/>
  <c r="H309" i="1" s="1"/>
  <c r="H310" i="1" s="1"/>
  <c r="H311" i="1" s="1"/>
  <c r="H312" i="1" s="1"/>
  <c r="H313" i="1" s="1"/>
  <c r="H314" i="1" s="1"/>
  <c r="H315" i="1" s="1"/>
  <c r="H316" i="1" s="1"/>
  <c r="H317" i="1" s="1"/>
  <c r="H318" i="1" s="1"/>
  <c r="H319" i="1" s="1"/>
  <c r="H320" i="1" s="1"/>
  <c r="H321" i="1" s="1"/>
  <c r="H322" i="1" s="1"/>
  <c r="H323" i="1" s="1"/>
  <c r="H324" i="1" s="1"/>
  <c r="H325" i="1" s="1"/>
  <c r="H326" i="1" s="1"/>
  <c r="H327" i="1" s="1"/>
  <c r="H328" i="1" s="1"/>
  <c r="H329" i="1" s="1"/>
  <c r="H330" i="1" s="1"/>
  <c r="H331" i="1" s="1"/>
  <c r="H332" i="1" s="1"/>
  <c r="H333" i="1" s="1"/>
  <c r="H334" i="1" s="1"/>
  <c r="H335" i="1" s="1"/>
  <c r="H336" i="1" s="1"/>
  <c r="H337" i="1" s="1"/>
  <c r="H338" i="1" s="1"/>
  <c r="H339" i="1" s="1"/>
  <c r="H340" i="1" s="1"/>
  <c r="H341" i="1" s="1"/>
  <c r="H342" i="1" s="1"/>
  <c r="H343" i="1" s="1"/>
  <c r="H344" i="1" s="1"/>
  <c r="H345" i="1" s="1"/>
  <c r="H346" i="1" s="1"/>
  <c r="H347" i="1" s="1"/>
  <c r="H348" i="1" s="1"/>
  <c r="H349" i="1" s="1"/>
  <c r="H350" i="1" s="1"/>
  <c r="H351" i="1" s="1"/>
  <c r="H352" i="1" s="1"/>
  <c r="H353" i="1" s="1"/>
  <c r="H354" i="1" s="1"/>
  <c r="H355" i="1" s="1"/>
  <c r="H356" i="1" s="1"/>
  <c r="H357" i="1" s="1"/>
  <c r="H358" i="1" s="1"/>
  <c r="H359" i="1" s="1"/>
  <c r="H360" i="1" s="1"/>
  <c r="H361" i="1" s="1"/>
  <c r="H362" i="1" s="1"/>
  <c r="H363" i="1" s="1"/>
  <c r="H364" i="1" s="1"/>
  <c r="H365" i="1" s="1"/>
  <c r="H366" i="1" s="1"/>
  <c r="H367" i="1" s="1"/>
  <c r="H368" i="1" s="1"/>
  <c r="H369" i="1" s="1"/>
  <c r="H370" i="1" s="1"/>
  <c r="H371" i="1" s="1"/>
  <c r="H372" i="1" s="1"/>
  <c r="H373" i="1" s="1"/>
  <c r="H374" i="1" s="1"/>
  <c r="H375" i="1" s="1"/>
  <c r="H376" i="1" s="1"/>
  <c r="H377" i="1" s="1"/>
  <c r="H378" i="1" s="1"/>
  <c r="H379" i="1" s="1"/>
  <c r="H380" i="1" s="1"/>
  <c r="H381" i="1" s="1"/>
  <c r="H382" i="1" s="1"/>
  <c r="H383" i="1" s="1"/>
  <c r="H384" i="1" s="1"/>
  <c r="H385" i="1" s="1"/>
  <c r="H386" i="1" s="1"/>
  <c r="H387" i="1" s="1"/>
  <c r="H388" i="1" s="1"/>
  <c r="H389" i="1" s="1"/>
  <c r="H390" i="1" s="1"/>
  <c r="H391" i="1" s="1"/>
  <c r="H392" i="1" s="1"/>
  <c r="H393" i="1" s="1"/>
  <c r="H394" i="1" s="1"/>
  <c r="H395" i="1" s="1"/>
  <c r="H396" i="1" s="1"/>
  <c r="H397" i="1" s="1"/>
  <c r="H398" i="1" s="1"/>
  <c r="H399" i="1" s="1"/>
  <c r="H400" i="1" s="1"/>
  <c r="H401" i="1" s="1"/>
  <c r="H402" i="1" s="1"/>
  <c r="H403" i="1" s="1"/>
  <c r="H404" i="1" s="1"/>
  <c r="H405" i="1" s="1"/>
  <c r="H406" i="1" s="1"/>
  <c r="H407" i="1" s="1"/>
  <c r="H408" i="1" s="1"/>
  <c r="H409" i="1" s="1"/>
  <c r="H410" i="1" s="1"/>
  <c r="H411" i="1" s="1"/>
  <c r="H412" i="1" s="1"/>
  <c r="H413" i="1" s="1"/>
  <c r="H414" i="1" s="1"/>
  <c r="H415" i="1" s="1"/>
  <c r="H416" i="1" s="1"/>
  <c r="H417" i="1" s="1"/>
  <c r="H418" i="1" s="1"/>
  <c r="H419" i="1" s="1"/>
  <c r="H420" i="1" s="1"/>
  <c r="H421" i="1" s="1"/>
  <c r="H422" i="1" s="1"/>
  <c r="H423" i="1" s="1"/>
  <c r="H424" i="1" s="1"/>
  <c r="H425" i="1" s="1"/>
  <c r="H426" i="1" s="1"/>
  <c r="H427" i="1" s="1"/>
  <c r="H428" i="1" s="1"/>
  <c r="H429" i="1" s="1"/>
  <c r="H430" i="1" s="1"/>
  <c r="H431" i="1" s="1"/>
  <c r="H432" i="1" s="1"/>
  <c r="H433" i="1" s="1"/>
  <c r="H434" i="1" s="1"/>
  <c r="H435" i="1" s="1"/>
  <c r="H436" i="1" s="1"/>
  <c r="H437" i="1" s="1"/>
  <c r="H438" i="1" s="1"/>
  <c r="H439" i="1" s="1"/>
  <c r="H440" i="1" s="1"/>
  <c r="H441" i="1" s="1"/>
  <c r="H442" i="1" s="1"/>
  <c r="H443" i="1" s="1"/>
  <c r="H444" i="1" s="1"/>
  <c r="H445" i="1" s="1"/>
  <c r="H446" i="1" s="1"/>
  <c r="H447" i="1" s="1"/>
  <c r="H448" i="1" s="1"/>
  <c r="H449" i="1" s="1"/>
  <c r="H450" i="1" s="1"/>
  <c r="H451" i="1" s="1"/>
  <c r="H452" i="1" s="1"/>
  <c r="H453" i="1" s="1"/>
  <c r="H454" i="1" s="1"/>
  <c r="H455" i="1" s="1"/>
  <c r="H456" i="1" s="1"/>
  <c r="H457" i="1" s="1"/>
  <c r="H458" i="1" s="1"/>
  <c r="H459" i="1" s="1"/>
  <c r="H460" i="1" s="1"/>
  <c r="H461" i="1" s="1"/>
  <c r="H462" i="1" s="1"/>
  <c r="H463" i="1" s="1"/>
  <c r="H464" i="1" s="1"/>
  <c r="H465" i="1" s="1"/>
  <c r="H466" i="1" s="1"/>
  <c r="H467" i="1" s="1"/>
  <c r="H468" i="1" s="1"/>
  <c r="H469" i="1" s="1"/>
  <c r="H470" i="1" s="1"/>
  <c r="H471" i="1" s="1"/>
  <c r="H472" i="1" s="1"/>
  <c r="H473" i="1" s="1"/>
  <c r="H474" i="1" s="1"/>
  <c r="H475" i="1" s="1"/>
  <c r="H476" i="1" s="1"/>
  <c r="H477" i="1" s="1"/>
  <c r="H478" i="1" s="1"/>
  <c r="H479" i="1" s="1"/>
  <c r="H480" i="1" s="1"/>
  <c r="H481" i="1" s="1"/>
  <c r="H482" i="1" s="1"/>
  <c r="H483" i="1" s="1"/>
  <c r="H484" i="1" s="1"/>
  <c r="H485" i="1" s="1"/>
  <c r="H486" i="1" s="1"/>
  <c r="H487" i="1" s="1"/>
  <c r="H488" i="1" s="1"/>
  <c r="H489" i="1" s="1"/>
  <c r="H490" i="1" s="1"/>
  <c r="H491" i="1" s="1"/>
  <c r="H492" i="1" s="1"/>
  <c r="H493" i="1" s="1"/>
  <c r="H494" i="1" s="1"/>
  <c r="H495" i="1" s="1"/>
  <c r="H496" i="1" s="1"/>
  <c r="H497" i="1" s="1"/>
  <c r="H498" i="1" s="1"/>
  <c r="H499" i="1" s="1"/>
  <c r="H500" i="1" s="1"/>
  <c r="H501" i="1" s="1"/>
  <c r="H502" i="1" s="1"/>
  <c r="H503" i="1" s="1"/>
  <c r="H504" i="1" s="1"/>
  <c r="H505" i="1" s="1"/>
  <c r="H506" i="1" s="1"/>
  <c r="H507" i="1" s="1"/>
  <c r="H508" i="1" s="1"/>
  <c r="H509" i="1" s="1"/>
  <c r="H510" i="1" s="1"/>
  <c r="H511" i="1" s="1"/>
  <c r="H512" i="1" s="1"/>
  <c r="H513" i="1" s="1"/>
  <c r="H514" i="1" s="1"/>
  <c r="H515" i="1" s="1"/>
  <c r="H516" i="1" s="1"/>
  <c r="H517" i="1" s="1"/>
  <c r="H518" i="1" s="1"/>
  <c r="H519" i="1" s="1"/>
  <c r="H520" i="1" s="1"/>
  <c r="H521" i="1" s="1"/>
  <c r="H522" i="1" s="1"/>
  <c r="H523" i="1" s="1"/>
  <c r="H524" i="1" s="1"/>
  <c r="H525" i="1" s="1"/>
  <c r="H526" i="1" s="1"/>
  <c r="H527" i="1" s="1"/>
  <c r="H528" i="1" s="1"/>
  <c r="H529" i="1" s="1"/>
  <c r="H530" i="1" s="1"/>
  <c r="H531" i="1" s="1"/>
  <c r="H532" i="1" s="1"/>
  <c r="H533" i="1" s="1"/>
  <c r="H534" i="1" s="1"/>
  <c r="H535" i="1" s="1"/>
  <c r="H536" i="1" s="1"/>
  <c r="H537" i="1" s="1"/>
  <c r="H538" i="1" s="1"/>
  <c r="H539" i="1" s="1"/>
  <c r="H540" i="1" s="1"/>
  <c r="H541" i="1" s="1"/>
  <c r="H542" i="1" s="1"/>
  <c r="H543" i="1" s="1"/>
  <c r="H544" i="1" s="1"/>
  <c r="H545" i="1" s="1"/>
  <c r="H546" i="1" s="1"/>
  <c r="H547" i="1" s="1"/>
  <c r="H548" i="1" s="1"/>
  <c r="H549" i="1" s="1"/>
  <c r="H550" i="1" s="1"/>
  <c r="H551" i="1" s="1"/>
  <c r="H552" i="1" s="1"/>
  <c r="H553" i="1" s="1"/>
  <c r="H554" i="1" s="1"/>
  <c r="H555" i="1" s="1"/>
  <c r="H556" i="1" s="1"/>
  <c r="H557" i="1" s="1"/>
  <c r="H558" i="1" s="1"/>
  <c r="H559" i="1" s="1"/>
  <c r="H560" i="1" s="1"/>
  <c r="H561" i="1" s="1"/>
  <c r="H562" i="1" s="1"/>
  <c r="H563" i="1" s="1"/>
  <c r="H564" i="1" s="1"/>
  <c r="H565" i="1" s="1"/>
  <c r="H566" i="1" s="1"/>
  <c r="H567" i="1" s="1"/>
  <c r="H568" i="1" s="1"/>
  <c r="H569" i="1" s="1"/>
  <c r="H570" i="1" s="1"/>
  <c r="H571" i="1" s="1"/>
  <c r="H572" i="1" s="1"/>
  <c r="H573" i="1" s="1"/>
  <c r="H574" i="1" s="1"/>
  <c r="H575" i="1" s="1"/>
  <c r="H576" i="1" s="1"/>
  <c r="H577" i="1" s="1"/>
  <c r="H578" i="1" s="1"/>
  <c r="H579" i="1" s="1"/>
  <c r="H580" i="1" s="1"/>
  <c r="H581" i="1" s="1"/>
  <c r="H582" i="1" s="1"/>
  <c r="H583" i="1" s="1"/>
  <c r="H584" i="1" s="1"/>
  <c r="H585" i="1" s="1"/>
  <c r="H586" i="1" s="1"/>
  <c r="H587" i="1" s="1"/>
  <c r="H588" i="1" s="1"/>
  <c r="H589" i="1" s="1"/>
  <c r="H590" i="1" s="1"/>
  <c r="H591" i="1" s="1"/>
  <c r="H592" i="1" s="1"/>
  <c r="H593" i="1" s="1"/>
  <c r="H594" i="1" s="1"/>
  <c r="H595" i="1" s="1"/>
  <c r="H596" i="1" s="1"/>
  <c r="H597" i="1" s="1"/>
  <c r="H598" i="1" s="1"/>
  <c r="H599" i="1" s="1"/>
  <c r="H600" i="1" s="1"/>
  <c r="H601" i="1" s="1"/>
  <c r="H602" i="1" s="1"/>
  <c r="H603" i="1" s="1"/>
  <c r="H604" i="1" s="1"/>
  <c r="H605" i="1" s="1"/>
  <c r="H606" i="1" s="1"/>
  <c r="H607" i="1" s="1"/>
  <c r="H608" i="1" s="1"/>
  <c r="H609" i="1" s="1"/>
  <c r="H610" i="1" s="1"/>
  <c r="H611" i="1" s="1"/>
  <c r="H612" i="1" s="1"/>
  <c r="H613" i="1" s="1"/>
  <c r="H614" i="1" s="1"/>
  <c r="H615" i="1" s="1"/>
  <c r="H616" i="1" s="1"/>
  <c r="H617" i="1" s="1"/>
  <c r="K3" i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K306" i="1" s="1"/>
  <c r="K307" i="1" s="1"/>
  <c r="K308" i="1" s="1"/>
  <c r="K309" i="1" s="1"/>
  <c r="K310" i="1" s="1"/>
  <c r="K311" i="1" s="1"/>
  <c r="K312" i="1" s="1"/>
  <c r="K313" i="1" s="1"/>
  <c r="K314" i="1" s="1"/>
  <c r="K315" i="1" s="1"/>
  <c r="K316" i="1" s="1"/>
  <c r="K317" i="1" s="1"/>
  <c r="K318" i="1" s="1"/>
  <c r="K319" i="1" s="1"/>
  <c r="K320" i="1" s="1"/>
  <c r="K321" i="1" s="1"/>
  <c r="K322" i="1" s="1"/>
  <c r="K323" i="1" s="1"/>
  <c r="K324" i="1" s="1"/>
  <c r="K325" i="1" s="1"/>
  <c r="K326" i="1" s="1"/>
  <c r="K327" i="1" s="1"/>
  <c r="K328" i="1" s="1"/>
  <c r="K329" i="1" s="1"/>
  <c r="K330" i="1" s="1"/>
  <c r="K331" i="1" s="1"/>
  <c r="K332" i="1" s="1"/>
  <c r="K333" i="1" s="1"/>
  <c r="K334" i="1" s="1"/>
  <c r="K335" i="1" s="1"/>
  <c r="K336" i="1" s="1"/>
  <c r="K337" i="1" s="1"/>
  <c r="K338" i="1" s="1"/>
  <c r="K339" i="1" s="1"/>
  <c r="K340" i="1" s="1"/>
  <c r="K341" i="1" s="1"/>
  <c r="K342" i="1" s="1"/>
  <c r="K343" i="1" s="1"/>
  <c r="K344" i="1" s="1"/>
  <c r="K345" i="1" s="1"/>
  <c r="K346" i="1" s="1"/>
  <c r="K347" i="1" s="1"/>
  <c r="K348" i="1" s="1"/>
  <c r="K349" i="1" s="1"/>
  <c r="K350" i="1" s="1"/>
  <c r="K351" i="1" s="1"/>
  <c r="K352" i="1" s="1"/>
  <c r="K353" i="1" s="1"/>
  <c r="K354" i="1" s="1"/>
  <c r="K355" i="1" s="1"/>
  <c r="K356" i="1" s="1"/>
  <c r="K357" i="1" s="1"/>
  <c r="K358" i="1" s="1"/>
  <c r="K359" i="1" s="1"/>
  <c r="K360" i="1" s="1"/>
  <c r="K361" i="1" s="1"/>
  <c r="K362" i="1" s="1"/>
  <c r="K363" i="1" s="1"/>
  <c r="K364" i="1" s="1"/>
  <c r="K365" i="1" s="1"/>
  <c r="K366" i="1" s="1"/>
  <c r="K367" i="1" s="1"/>
  <c r="K368" i="1" s="1"/>
  <c r="K369" i="1" s="1"/>
  <c r="K370" i="1" s="1"/>
  <c r="K371" i="1" s="1"/>
  <c r="K372" i="1" s="1"/>
  <c r="K373" i="1" s="1"/>
  <c r="K374" i="1" s="1"/>
  <c r="K375" i="1" s="1"/>
  <c r="K376" i="1" s="1"/>
  <c r="K377" i="1" s="1"/>
  <c r="K378" i="1" s="1"/>
  <c r="K379" i="1" s="1"/>
  <c r="K380" i="1" s="1"/>
  <c r="K381" i="1" s="1"/>
  <c r="K382" i="1" s="1"/>
  <c r="K383" i="1" s="1"/>
  <c r="K384" i="1" s="1"/>
  <c r="K385" i="1" s="1"/>
  <c r="K386" i="1" s="1"/>
  <c r="K387" i="1" s="1"/>
  <c r="K388" i="1" s="1"/>
  <c r="K389" i="1" s="1"/>
  <c r="K390" i="1" s="1"/>
  <c r="K391" i="1" s="1"/>
  <c r="K392" i="1" s="1"/>
  <c r="K393" i="1" s="1"/>
  <c r="K394" i="1" s="1"/>
  <c r="K395" i="1" s="1"/>
  <c r="K396" i="1" s="1"/>
  <c r="K397" i="1" s="1"/>
  <c r="K398" i="1" s="1"/>
  <c r="K399" i="1" s="1"/>
  <c r="K400" i="1" s="1"/>
  <c r="K401" i="1" s="1"/>
  <c r="K402" i="1" s="1"/>
  <c r="K403" i="1" s="1"/>
  <c r="K404" i="1" s="1"/>
  <c r="K405" i="1" s="1"/>
  <c r="K406" i="1" s="1"/>
  <c r="K407" i="1" s="1"/>
  <c r="K408" i="1" s="1"/>
  <c r="K409" i="1" s="1"/>
  <c r="K410" i="1" s="1"/>
  <c r="K411" i="1" s="1"/>
  <c r="K412" i="1" s="1"/>
  <c r="K413" i="1" s="1"/>
  <c r="K414" i="1" s="1"/>
  <c r="K415" i="1" s="1"/>
  <c r="K416" i="1" s="1"/>
  <c r="K417" i="1" s="1"/>
  <c r="K418" i="1" s="1"/>
  <c r="K419" i="1" s="1"/>
  <c r="K420" i="1" s="1"/>
  <c r="K421" i="1" s="1"/>
  <c r="K422" i="1" s="1"/>
  <c r="K423" i="1" s="1"/>
  <c r="K424" i="1" s="1"/>
  <c r="K425" i="1" s="1"/>
  <c r="K426" i="1" s="1"/>
  <c r="K427" i="1" s="1"/>
  <c r="K428" i="1" s="1"/>
  <c r="K429" i="1" s="1"/>
  <c r="K430" i="1" s="1"/>
  <c r="K431" i="1" s="1"/>
  <c r="K432" i="1" s="1"/>
  <c r="K433" i="1" s="1"/>
  <c r="K434" i="1" s="1"/>
  <c r="K435" i="1" s="1"/>
  <c r="K436" i="1" s="1"/>
  <c r="K437" i="1" s="1"/>
  <c r="K438" i="1" s="1"/>
  <c r="K439" i="1" s="1"/>
  <c r="K440" i="1" s="1"/>
  <c r="K441" i="1" s="1"/>
  <c r="K442" i="1" s="1"/>
  <c r="K443" i="1" s="1"/>
  <c r="K444" i="1" s="1"/>
  <c r="K445" i="1" s="1"/>
  <c r="K446" i="1" s="1"/>
  <c r="K447" i="1" s="1"/>
  <c r="K448" i="1" s="1"/>
  <c r="K449" i="1" s="1"/>
  <c r="K450" i="1" s="1"/>
  <c r="K451" i="1" s="1"/>
  <c r="K452" i="1" s="1"/>
  <c r="K453" i="1" s="1"/>
  <c r="K454" i="1" s="1"/>
  <c r="K455" i="1" s="1"/>
  <c r="K456" i="1" s="1"/>
  <c r="K457" i="1" s="1"/>
  <c r="K458" i="1" s="1"/>
  <c r="K459" i="1" s="1"/>
  <c r="K460" i="1" s="1"/>
  <c r="K461" i="1" s="1"/>
  <c r="K462" i="1" s="1"/>
  <c r="K463" i="1" s="1"/>
  <c r="K464" i="1" s="1"/>
  <c r="K465" i="1" s="1"/>
  <c r="K466" i="1" s="1"/>
  <c r="K467" i="1" s="1"/>
  <c r="K468" i="1" s="1"/>
  <c r="K469" i="1" s="1"/>
  <c r="K470" i="1" s="1"/>
  <c r="K471" i="1" s="1"/>
  <c r="K472" i="1" s="1"/>
  <c r="K473" i="1" s="1"/>
  <c r="K474" i="1" s="1"/>
  <c r="K475" i="1" s="1"/>
  <c r="K476" i="1" s="1"/>
  <c r="K477" i="1" s="1"/>
  <c r="K478" i="1" s="1"/>
  <c r="K479" i="1" s="1"/>
  <c r="K480" i="1" s="1"/>
  <c r="K481" i="1" s="1"/>
  <c r="K482" i="1" s="1"/>
  <c r="K483" i="1" s="1"/>
  <c r="K484" i="1" s="1"/>
  <c r="K485" i="1" s="1"/>
  <c r="K486" i="1" s="1"/>
  <c r="K487" i="1" s="1"/>
  <c r="K488" i="1" s="1"/>
  <c r="K489" i="1" s="1"/>
  <c r="K490" i="1" s="1"/>
  <c r="K491" i="1" s="1"/>
  <c r="K492" i="1" s="1"/>
  <c r="K493" i="1" s="1"/>
  <c r="K494" i="1" s="1"/>
  <c r="K495" i="1" s="1"/>
  <c r="K496" i="1" s="1"/>
  <c r="K497" i="1" s="1"/>
  <c r="K498" i="1" s="1"/>
  <c r="K499" i="1" s="1"/>
  <c r="K500" i="1" s="1"/>
  <c r="K501" i="1" s="1"/>
  <c r="K502" i="1" s="1"/>
  <c r="K503" i="1" s="1"/>
  <c r="K504" i="1" s="1"/>
  <c r="K505" i="1" s="1"/>
  <c r="K506" i="1" s="1"/>
  <c r="K507" i="1" s="1"/>
  <c r="K508" i="1" s="1"/>
  <c r="K509" i="1" s="1"/>
  <c r="K510" i="1" s="1"/>
  <c r="K511" i="1" s="1"/>
  <c r="K512" i="1" s="1"/>
  <c r="K513" i="1" s="1"/>
  <c r="K514" i="1" s="1"/>
  <c r="K515" i="1" s="1"/>
  <c r="K516" i="1" s="1"/>
  <c r="K517" i="1" s="1"/>
  <c r="K518" i="1" s="1"/>
  <c r="K519" i="1" s="1"/>
  <c r="K520" i="1" s="1"/>
  <c r="K521" i="1" s="1"/>
  <c r="K522" i="1" s="1"/>
  <c r="K523" i="1" s="1"/>
  <c r="K524" i="1" s="1"/>
  <c r="K525" i="1" s="1"/>
  <c r="K526" i="1" s="1"/>
  <c r="K527" i="1" s="1"/>
  <c r="K528" i="1" s="1"/>
  <c r="K529" i="1" s="1"/>
  <c r="K530" i="1" s="1"/>
  <c r="K531" i="1" s="1"/>
  <c r="K532" i="1" s="1"/>
  <c r="K533" i="1" s="1"/>
  <c r="K534" i="1" s="1"/>
  <c r="K535" i="1" s="1"/>
  <c r="K536" i="1" s="1"/>
  <c r="K537" i="1" s="1"/>
  <c r="K538" i="1" s="1"/>
  <c r="K539" i="1" s="1"/>
  <c r="K540" i="1" s="1"/>
  <c r="K541" i="1" s="1"/>
  <c r="K542" i="1" s="1"/>
  <c r="K543" i="1" s="1"/>
  <c r="K544" i="1" s="1"/>
  <c r="K545" i="1" s="1"/>
  <c r="K546" i="1" s="1"/>
  <c r="K547" i="1" s="1"/>
  <c r="K548" i="1" s="1"/>
  <c r="K549" i="1" s="1"/>
  <c r="K550" i="1" s="1"/>
  <c r="K551" i="1" s="1"/>
  <c r="K552" i="1" s="1"/>
  <c r="K553" i="1" s="1"/>
  <c r="K554" i="1" s="1"/>
  <c r="K555" i="1" s="1"/>
  <c r="K556" i="1" s="1"/>
  <c r="K557" i="1" s="1"/>
  <c r="K558" i="1" s="1"/>
  <c r="K559" i="1" s="1"/>
  <c r="K560" i="1" s="1"/>
  <c r="K561" i="1" s="1"/>
  <c r="K562" i="1" s="1"/>
  <c r="K563" i="1" s="1"/>
  <c r="K564" i="1" s="1"/>
  <c r="K565" i="1" s="1"/>
  <c r="K566" i="1" s="1"/>
  <c r="K567" i="1" s="1"/>
  <c r="K568" i="1" s="1"/>
  <c r="K569" i="1" s="1"/>
  <c r="K570" i="1" s="1"/>
  <c r="K571" i="1" s="1"/>
  <c r="K572" i="1" s="1"/>
  <c r="K573" i="1" s="1"/>
  <c r="K574" i="1" s="1"/>
  <c r="K575" i="1" s="1"/>
  <c r="K576" i="1" s="1"/>
  <c r="K577" i="1" s="1"/>
  <c r="K578" i="1" s="1"/>
  <c r="K579" i="1" s="1"/>
  <c r="K580" i="1" s="1"/>
  <c r="K581" i="1" s="1"/>
  <c r="K582" i="1" s="1"/>
  <c r="K583" i="1" s="1"/>
  <c r="K584" i="1" s="1"/>
  <c r="K585" i="1" s="1"/>
  <c r="K586" i="1" s="1"/>
  <c r="K587" i="1" s="1"/>
  <c r="K588" i="1" s="1"/>
  <c r="K589" i="1" s="1"/>
  <c r="K590" i="1" s="1"/>
  <c r="K591" i="1" s="1"/>
  <c r="K592" i="1" s="1"/>
  <c r="K593" i="1" s="1"/>
  <c r="K594" i="1" s="1"/>
  <c r="K595" i="1" s="1"/>
  <c r="K596" i="1" s="1"/>
  <c r="K597" i="1" s="1"/>
  <c r="K598" i="1" s="1"/>
  <c r="K599" i="1" s="1"/>
  <c r="K600" i="1" s="1"/>
  <c r="K601" i="1" s="1"/>
  <c r="K602" i="1" s="1"/>
  <c r="K603" i="1" s="1"/>
  <c r="K604" i="1" s="1"/>
  <c r="K605" i="1" s="1"/>
  <c r="K606" i="1" s="1"/>
  <c r="K607" i="1" s="1"/>
  <c r="K608" i="1" s="1"/>
  <c r="K609" i="1" s="1"/>
  <c r="K610" i="1" s="1"/>
  <c r="K611" i="1" s="1"/>
  <c r="K612" i="1" s="1"/>
  <c r="K613" i="1" s="1"/>
  <c r="K614" i="1" s="1"/>
  <c r="K615" i="1" s="1"/>
  <c r="K616" i="1" s="1"/>
  <c r="K617" i="1" s="1"/>
  <c r="F21" i="7" l="1"/>
  <c r="F22" i="7"/>
  <c r="F23" i="7"/>
  <c r="F24" i="7"/>
  <c r="F25" i="7"/>
  <c r="F20" i="7"/>
  <c r="G20" i="7" s="1"/>
  <c r="F14" i="7"/>
  <c r="F15" i="7"/>
  <c r="F16" i="7"/>
  <c r="F17" i="7"/>
  <c r="F13" i="7"/>
  <c r="G21" i="7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4" i="6"/>
  <c r="B33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4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4" i="6"/>
  <c r="I3" i="2"/>
  <c r="J3" i="2"/>
  <c r="K3" i="2"/>
  <c r="L3" i="2"/>
  <c r="M3" i="2"/>
  <c r="N3" i="2"/>
  <c r="O3" i="2"/>
  <c r="P3" i="2"/>
  <c r="Q3" i="2"/>
  <c r="I4" i="2"/>
  <c r="J4" i="2"/>
  <c r="K4" i="2"/>
  <c r="L4" i="2"/>
  <c r="M4" i="2"/>
  <c r="N4" i="2"/>
  <c r="O4" i="2"/>
  <c r="P4" i="2"/>
  <c r="Q4" i="2"/>
  <c r="I5" i="2"/>
  <c r="J5" i="2"/>
  <c r="K5" i="2"/>
  <c r="L5" i="2"/>
  <c r="M5" i="2"/>
  <c r="N5" i="2"/>
  <c r="O5" i="2"/>
  <c r="P5" i="2"/>
  <c r="Q5" i="2"/>
  <c r="I6" i="2"/>
  <c r="J6" i="2"/>
  <c r="K6" i="2"/>
  <c r="L6" i="2"/>
  <c r="M6" i="2"/>
  <c r="N6" i="2"/>
  <c r="O6" i="2"/>
  <c r="P6" i="2"/>
  <c r="Q6" i="2"/>
  <c r="I7" i="2"/>
  <c r="J7" i="2"/>
  <c r="K7" i="2"/>
  <c r="L7" i="2"/>
  <c r="M7" i="2"/>
  <c r="N7" i="2"/>
  <c r="O7" i="2"/>
  <c r="P7" i="2"/>
  <c r="Q7" i="2"/>
  <c r="I8" i="2"/>
  <c r="L8" i="2"/>
  <c r="M8" i="2"/>
  <c r="N8" i="2"/>
  <c r="O8" i="2"/>
  <c r="P8" i="2"/>
  <c r="Q8" i="2"/>
  <c r="I9" i="2"/>
  <c r="J9" i="2"/>
  <c r="K9" i="2"/>
  <c r="L9" i="2"/>
  <c r="M9" i="2"/>
  <c r="N9" i="2"/>
  <c r="O9" i="2"/>
  <c r="P9" i="2"/>
  <c r="Q9" i="2"/>
  <c r="I10" i="2"/>
  <c r="J10" i="2"/>
  <c r="K10" i="2"/>
  <c r="L10" i="2"/>
  <c r="M10" i="2"/>
  <c r="N10" i="2"/>
  <c r="O10" i="2"/>
  <c r="P10" i="2"/>
  <c r="Q10" i="2"/>
  <c r="I11" i="2"/>
  <c r="J11" i="2"/>
  <c r="K11" i="2"/>
  <c r="L11" i="2"/>
  <c r="M11" i="2"/>
  <c r="N11" i="2"/>
  <c r="O11" i="2"/>
  <c r="P11" i="2"/>
  <c r="Q11" i="2"/>
  <c r="I12" i="2"/>
  <c r="J12" i="2"/>
  <c r="K12" i="2"/>
  <c r="L12" i="2"/>
  <c r="M12" i="2"/>
  <c r="N12" i="2"/>
  <c r="O12" i="2"/>
  <c r="P12" i="2"/>
  <c r="Q12" i="2"/>
  <c r="I13" i="2"/>
  <c r="J13" i="2"/>
  <c r="K13" i="2"/>
  <c r="L13" i="2"/>
  <c r="M13" i="2"/>
  <c r="N13" i="2"/>
  <c r="O13" i="2"/>
  <c r="P13" i="2"/>
  <c r="Q13" i="2"/>
  <c r="I14" i="2"/>
  <c r="J14" i="2"/>
  <c r="K14" i="2"/>
  <c r="L14" i="2"/>
  <c r="M14" i="2"/>
  <c r="N14" i="2"/>
  <c r="O14" i="2"/>
  <c r="P14" i="2"/>
  <c r="Q14" i="2"/>
  <c r="I15" i="2"/>
  <c r="J15" i="2"/>
  <c r="K15" i="2"/>
  <c r="L15" i="2"/>
  <c r="M15" i="2"/>
  <c r="N15" i="2"/>
  <c r="O15" i="2"/>
  <c r="P15" i="2"/>
  <c r="Q15" i="2"/>
  <c r="I16" i="2"/>
  <c r="J16" i="2"/>
  <c r="K16" i="2"/>
  <c r="L16" i="2"/>
  <c r="M16" i="2"/>
  <c r="N16" i="2"/>
  <c r="O16" i="2"/>
  <c r="P16" i="2"/>
  <c r="Q16" i="2"/>
  <c r="I17" i="2"/>
  <c r="J17" i="2"/>
  <c r="K17" i="2"/>
  <c r="L17" i="2"/>
  <c r="M17" i="2"/>
  <c r="N17" i="2"/>
  <c r="O17" i="2"/>
  <c r="P17" i="2"/>
  <c r="Q17" i="2"/>
  <c r="I18" i="2"/>
  <c r="J18" i="2"/>
  <c r="K18" i="2"/>
  <c r="L18" i="2"/>
  <c r="M18" i="2"/>
  <c r="N18" i="2"/>
  <c r="O18" i="2"/>
  <c r="P18" i="2"/>
  <c r="Q18" i="2"/>
  <c r="I19" i="2"/>
  <c r="J19" i="2"/>
  <c r="K19" i="2"/>
  <c r="L19" i="2"/>
  <c r="M19" i="2"/>
  <c r="N19" i="2"/>
  <c r="O19" i="2"/>
  <c r="P19" i="2"/>
  <c r="Q19" i="2"/>
  <c r="I20" i="2"/>
  <c r="J20" i="2"/>
  <c r="K20" i="2"/>
  <c r="L20" i="2"/>
  <c r="M20" i="2"/>
  <c r="N20" i="2"/>
  <c r="O20" i="2"/>
  <c r="P20" i="2"/>
  <c r="Q20" i="2"/>
  <c r="I21" i="2"/>
  <c r="J21" i="2"/>
  <c r="K21" i="2"/>
  <c r="L21" i="2"/>
  <c r="M21" i="2"/>
  <c r="N21" i="2"/>
  <c r="O21" i="2"/>
  <c r="P21" i="2"/>
  <c r="Q21" i="2"/>
  <c r="I22" i="2"/>
  <c r="J22" i="2"/>
  <c r="K22" i="2"/>
  <c r="L22" i="2"/>
  <c r="M22" i="2"/>
  <c r="N22" i="2"/>
  <c r="O22" i="2"/>
  <c r="P22" i="2"/>
  <c r="Q22" i="2"/>
  <c r="I23" i="2"/>
  <c r="J23" i="2"/>
  <c r="K23" i="2"/>
  <c r="L23" i="2"/>
  <c r="M23" i="2"/>
  <c r="N23" i="2"/>
  <c r="O23" i="2"/>
  <c r="P23" i="2"/>
  <c r="Q23" i="2"/>
  <c r="I24" i="2"/>
  <c r="J24" i="2"/>
  <c r="K24" i="2"/>
  <c r="L24" i="2"/>
  <c r="M24" i="2"/>
  <c r="N24" i="2"/>
  <c r="O24" i="2"/>
  <c r="P24" i="2"/>
  <c r="Q24" i="2"/>
  <c r="I25" i="2"/>
  <c r="J25" i="2"/>
  <c r="K25" i="2"/>
  <c r="L25" i="2"/>
  <c r="M25" i="2"/>
  <c r="N25" i="2"/>
  <c r="O25" i="2"/>
  <c r="P25" i="2"/>
  <c r="Q25" i="2"/>
  <c r="I26" i="2"/>
  <c r="J26" i="2"/>
  <c r="K26" i="2"/>
  <c r="L26" i="2"/>
  <c r="M26" i="2"/>
  <c r="N26" i="2"/>
  <c r="O26" i="2"/>
  <c r="P26" i="2"/>
  <c r="Q26" i="2"/>
  <c r="I27" i="2"/>
  <c r="J27" i="2"/>
  <c r="K27" i="2"/>
  <c r="L27" i="2"/>
  <c r="M27" i="2"/>
  <c r="N27" i="2"/>
  <c r="O27" i="2"/>
  <c r="P27" i="2"/>
  <c r="Q27" i="2"/>
  <c r="I28" i="2"/>
  <c r="J28" i="2"/>
  <c r="K28" i="2"/>
  <c r="L28" i="2"/>
  <c r="M28" i="2"/>
  <c r="N28" i="2"/>
  <c r="O28" i="2"/>
  <c r="P28" i="2"/>
  <c r="Q28" i="2"/>
  <c r="I29" i="2"/>
  <c r="J29" i="2"/>
  <c r="K29" i="2"/>
  <c r="L29" i="2"/>
  <c r="M29" i="2"/>
  <c r="N29" i="2"/>
  <c r="O29" i="2"/>
  <c r="P29" i="2"/>
  <c r="Q29" i="2"/>
  <c r="I30" i="2"/>
  <c r="J30" i="2"/>
  <c r="K30" i="2"/>
  <c r="L30" i="2"/>
  <c r="M30" i="2"/>
  <c r="N30" i="2"/>
  <c r="O30" i="2"/>
  <c r="P30" i="2"/>
  <c r="Q30" i="2"/>
  <c r="I31" i="2"/>
  <c r="J31" i="2"/>
  <c r="K31" i="2"/>
  <c r="L31" i="2"/>
  <c r="M31" i="2"/>
  <c r="N31" i="2"/>
  <c r="O31" i="2"/>
  <c r="P31" i="2"/>
  <c r="Q31" i="2"/>
  <c r="I32" i="2"/>
  <c r="J32" i="2"/>
  <c r="K32" i="2"/>
  <c r="L32" i="2"/>
  <c r="M32" i="2"/>
  <c r="N32" i="2"/>
  <c r="O32" i="2"/>
  <c r="P32" i="2"/>
  <c r="Q32" i="2"/>
  <c r="I33" i="2"/>
  <c r="J33" i="2"/>
  <c r="K33" i="2"/>
  <c r="L33" i="2"/>
  <c r="M33" i="2"/>
  <c r="N33" i="2"/>
  <c r="O33" i="2"/>
  <c r="P33" i="2"/>
  <c r="Q33" i="2"/>
  <c r="I34" i="2"/>
  <c r="J34" i="2"/>
  <c r="K34" i="2"/>
  <c r="L34" i="2"/>
  <c r="M34" i="2"/>
  <c r="N34" i="2"/>
  <c r="O34" i="2"/>
  <c r="P34" i="2"/>
  <c r="Q34" i="2"/>
  <c r="I35" i="2"/>
  <c r="K35" i="2"/>
  <c r="L35" i="2"/>
  <c r="M35" i="2"/>
  <c r="N35" i="2"/>
  <c r="O35" i="2"/>
  <c r="P35" i="2"/>
  <c r="Q35" i="2"/>
  <c r="I36" i="2"/>
  <c r="J36" i="2"/>
  <c r="K36" i="2"/>
  <c r="L36" i="2"/>
  <c r="M36" i="2"/>
  <c r="N36" i="2"/>
  <c r="O36" i="2"/>
  <c r="P36" i="2"/>
  <c r="Q36" i="2"/>
  <c r="I37" i="2"/>
  <c r="J37" i="2"/>
  <c r="K37" i="2"/>
  <c r="L37" i="2"/>
  <c r="M37" i="2"/>
  <c r="N37" i="2"/>
  <c r="O37" i="2"/>
  <c r="P37" i="2"/>
  <c r="Q37" i="2"/>
  <c r="I38" i="2"/>
  <c r="J38" i="2"/>
  <c r="K38" i="2"/>
  <c r="L38" i="2"/>
  <c r="M38" i="2"/>
  <c r="N38" i="2"/>
  <c r="O38" i="2"/>
  <c r="P38" i="2"/>
  <c r="Q38" i="2"/>
  <c r="I39" i="2"/>
  <c r="J39" i="2"/>
  <c r="K39" i="2"/>
  <c r="L39" i="2"/>
  <c r="M39" i="2"/>
  <c r="N39" i="2"/>
  <c r="O39" i="2"/>
  <c r="P39" i="2"/>
  <c r="Q39" i="2"/>
  <c r="I40" i="2"/>
  <c r="J40" i="2"/>
  <c r="K40" i="2"/>
  <c r="L40" i="2"/>
  <c r="M40" i="2"/>
  <c r="N40" i="2"/>
  <c r="O40" i="2"/>
  <c r="P40" i="2"/>
  <c r="Q40" i="2"/>
  <c r="I41" i="2"/>
  <c r="J41" i="2"/>
  <c r="K41" i="2"/>
  <c r="L41" i="2"/>
  <c r="M41" i="2"/>
  <c r="N41" i="2"/>
  <c r="O41" i="2"/>
  <c r="P41" i="2"/>
  <c r="Q41" i="2"/>
  <c r="I42" i="2"/>
  <c r="J42" i="2"/>
  <c r="K42" i="2"/>
  <c r="L42" i="2"/>
  <c r="M42" i="2"/>
  <c r="N42" i="2"/>
  <c r="O42" i="2"/>
  <c r="P42" i="2"/>
  <c r="Q42" i="2"/>
  <c r="I43" i="2"/>
  <c r="J43" i="2"/>
  <c r="L43" i="2"/>
  <c r="M43" i="2"/>
  <c r="N43" i="2"/>
  <c r="O43" i="2"/>
  <c r="P43" i="2"/>
  <c r="Q43" i="2"/>
  <c r="I44" i="2"/>
  <c r="J44" i="2"/>
  <c r="K44" i="2"/>
  <c r="L44" i="2"/>
  <c r="M44" i="2"/>
  <c r="N44" i="2"/>
  <c r="O44" i="2"/>
  <c r="P44" i="2"/>
  <c r="Q44" i="2"/>
  <c r="I45" i="2"/>
  <c r="J45" i="2"/>
  <c r="K45" i="2"/>
  <c r="L45" i="2"/>
  <c r="M45" i="2"/>
  <c r="N45" i="2"/>
  <c r="O45" i="2"/>
  <c r="P45" i="2"/>
  <c r="Q45" i="2"/>
  <c r="I46" i="2"/>
  <c r="J46" i="2"/>
  <c r="K46" i="2"/>
  <c r="L46" i="2"/>
  <c r="M46" i="2"/>
  <c r="N46" i="2"/>
  <c r="O46" i="2"/>
  <c r="P46" i="2"/>
  <c r="Q46" i="2"/>
  <c r="I47" i="2"/>
  <c r="J47" i="2"/>
  <c r="K47" i="2"/>
  <c r="L47" i="2"/>
  <c r="M47" i="2"/>
  <c r="N47" i="2"/>
  <c r="O47" i="2"/>
  <c r="P47" i="2"/>
  <c r="Q47" i="2"/>
  <c r="I48" i="2"/>
  <c r="J48" i="2"/>
  <c r="K48" i="2"/>
  <c r="L48" i="2"/>
  <c r="M48" i="2"/>
  <c r="N48" i="2"/>
  <c r="O48" i="2"/>
  <c r="P48" i="2"/>
  <c r="Q48" i="2"/>
  <c r="I49" i="2"/>
  <c r="L49" i="2"/>
  <c r="M49" i="2"/>
  <c r="N49" i="2"/>
  <c r="O49" i="2"/>
  <c r="P49" i="2"/>
  <c r="Q49" i="2"/>
  <c r="J50" i="2"/>
  <c r="K50" i="2"/>
  <c r="L50" i="2"/>
  <c r="M50" i="2"/>
  <c r="N50" i="2"/>
  <c r="O50" i="2"/>
  <c r="P50" i="2"/>
  <c r="Q50" i="2"/>
  <c r="I51" i="2"/>
  <c r="J51" i="2"/>
  <c r="K51" i="2"/>
  <c r="L51" i="2"/>
  <c r="M51" i="2"/>
  <c r="N51" i="2"/>
  <c r="O51" i="2"/>
  <c r="P51" i="2"/>
  <c r="Q51" i="2"/>
  <c r="K52" i="2"/>
  <c r="L52" i="2"/>
  <c r="M52" i="2"/>
  <c r="N52" i="2"/>
  <c r="O52" i="2"/>
  <c r="P52" i="2"/>
  <c r="Q52" i="2"/>
  <c r="I53" i="2"/>
  <c r="J53" i="2"/>
  <c r="K53" i="2"/>
  <c r="L53" i="2"/>
  <c r="N53" i="2"/>
  <c r="O53" i="2"/>
  <c r="Q53" i="2"/>
  <c r="I54" i="2"/>
  <c r="J54" i="2"/>
  <c r="K54" i="2"/>
  <c r="L54" i="2"/>
  <c r="M54" i="2"/>
  <c r="N54" i="2"/>
  <c r="O54" i="2"/>
  <c r="P54" i="2"/>
  <c r="Q54" i="2"/>
  <c r="I55" i="2"/>
  <c r="J55" i="2"/>
  <c r="K55" i="2"/>
  <c r="M55" i="2"/>
  <c r="N55" i="2"/>
  <c r="O55" i="2"/>
  <c r="P55" i="2"/>
  <c r="J56" i="2"/>
  <c r="K56" i="2"/>
  <c r="L56" i="2"/>
  <c r="M56" i="2"/>
  <c r="N56" i="2"/>
  <c r="O56" i="2"/>
  <c r="P56" i="2"/>
  <c r="Q56" i="2"/>
  <c r="I57" i="2"/>
  <c r="J57" i="2"/>
  <c r="K57" i="2"/>
  <c r="L57" i="2"/>
  <c r="M57" i="2"/>
  <c r="N57" i="2"/>
  <c r="O57" i="2"/>
  <c r="P57" i="2"/>
  <c r="Q57" i="2"/>
  <c r="I58" i="2"/>
  <c r="J58" i="2"/>
  <c r="K58" i="2"/>
  <c r="L58" i="2"/>
  <c r="M58" i="2"/>
  <c r="N58" i="2"/>
  <c r="O58" i="2"/>
  <c r="P58" i="2"/>
  <c r="Q58" i="2"/>
  <c r="I59" i="2"/>
  <c r="J59" i="2"/>
  <c r="K59" i="2"/>
  <c r="L59" i="2"/>
  <c r="M59" i="2"/>
  <c r="N59" i="2"/>
  <c r="O59" i="2"/>
  <c r="P59" i="2"/>
  <c r="Q59" i="2"/>
  <c r="I60" i="2"/>
  <c r="J60" i="2"/>
  <c r="K60" i="2"/>
  <c r="L60" i="2"/>
  <c r="M60" i="2"/>
  <c r="N60" i="2"/>
  <c r="O60" i="2"/>
  <c r="P60" i="2"/>
  <c r="Q60" i="2"/>
  <c r="I61" i="2"/>
  <c r="J61" i="2"/>
  <c r="K61" i="2"/>
  <c r="L61" i="2"/>
  <c r="M61" i="2"/>
  <c r="N61" i="2"/>
  <c r="O61" i="2"/>
  <c r="P61" i="2"/>
  <c r="Q61" i="2"/>
  <c r="I62" i="2"/>
  <c r="J62" i="2"/>
  <c r="K62" i="2"/>
  <c r="L62" i="2"/>
  <c r="M62" i="2"/>
  <c r="N62" i="2"/>
  <c r="O62" i="2"/>
  <c r="P62" i="2"/>
  <c r="Q62" i="2"/>
  <c r="I63" i="2"/>
  <c r="J63" i="2"/>
  <c r="K63" i="2"/>
  <c r="L63" i="2"/>
  <c r="M63" i="2"/>
  <c r="N63" i="2"/>
  <c r="O63" i="2"/>
  <c r="P63" i="2"/>
  <c r="Q63" i="2"/>
  <c r="I64" i="2"/>
  <c r="J64" i="2"/>
  <c r="K64" i="2"/>
  <c r="L64" i="2"/>
  <c r="M64" i="2"/>
  <c r="N64" i="2"/>
  <c r="O64" i="2"/>
  <c r="P64" i="2"/>
  <c r="Q64" i="2"/>
  <c r="I65" i="2"/>
  <c r="J65" i="2"/>
  <c r="K65" i="2"/>
  <c r="L65" i="2"/>
  <c r="M65" i="2"/>
  <c r="N65" i="2"/>
  <c r="O65" i="2"/>
  <c r="P65" i="2"/>
  <c r="Q65" i="2"/>
  <c r="I66" i="2"/>
  <c r="J66" i="2"/>
  <c r="K66" i="2"/>
  <c r="L66" i="2"/>
  <c r="M66" i="2"/>
  <c r="N66" i="2"/>
  <c r="O66" i="2"/>
  <c r="P66" i="2"/>
  <c r="Q66" i="2"/>
  <c r="I67" i="2"/>
  <c r="J67" i="2"/>
  <c r="K67" i="2"/>
  <c r="L67" i="2"/>
  <c r="M67" i="2"/>
  <c r="N67" i="2"/>
  <c r="O67" i="2"/>
  <c r="P67" i="2"/>
  <c r="Q67" i="2"/>
  <c r="I68" i="2"/>
  <c r="J68" i="2"/>
  <c r="K68" i="2"/>
  <c r="L68" i="2"/>
  <c r="M68" i="2"/>
  <c r="N68" i="2"/>
  <c r="O68" i="2"/>
  <c r="P68" i="2"/>
  <c r="Q68" i="2"/>
  <c r="I69" i="2"/>
  <c r="J69" i="2"/>
  <c r="K69" i="2"/>
  <c r="L69" i="2"/>
  <c r="M69" i="2"/>
  <c r="N69" i="2"/>
  <c r="O69" i="2"/>
  <c r="P69" i="2"/>
  <c r="Q69" i="2"/>
  <c r="I70" i="2"/>
  <c r="J70" i="2"/>
  <c r="K70" i="2"/>
  <c r="L70" i="2"/>
  <c r="M70" i="2"/>
  <c r="N70" i="2"/>
  <c r="O70" i="2"/>
  <c r="P70" i="2"/>
  <c r="Q70" i="2"/>
  <c r="I71" i="2"/>
  <c r="J71" i="2"/>
  <c r="K71" i="2"/>
  <c r="L71" i="2"/>
  <c r="M71" i="2"/>
  <c r="N71" i="2"/>
  <c r="O71" i="2"/>
  <c r="P71" i="2"/>
  <c r="Q71" i="2"/>
  <c r="I72" i="2"/>
  <c r="J72" i="2"/>
  <c r="K72" i="2"/>
  <c r="L72" i="2"/>
  <c r="M72" i="2"/>
  <c r="N72" i="2"/>
  <c r="O72" i="2"/>
  <c r="P72" i="2"/>
  <c r="Q72" i="2"/>
  <c r="I73" i="2"/>
  <c r="J73" i="2"/>
  <c r="K73" i="2"/>
  <c r="L73" i="2"/>
  <c r="M73" i="2"/>
  <c r="N73" i="2"/>
  <c r="O73" i="2"/>
  <c r="P73" i="2"/>
  <c r="Q73" i="2"/>
  <c r="I74" i="2"/>
  <c r="J74" i="2"/>
  <c r="K74" i="2"/>
  <c r="L74" i="2"/>
  <c r="M74" i="2"/>
  <c r="N74" i="2"/>
  <c r="O74" i="2"/>
  <c r="P74" i="2"/>
  <c r="Q74" i="2"/>
  <c r="I75" i="2"/>
  <c r="J75" i="2"/>
  <c r="K75" i="2"/>
  <c r="L75" i="2"/>
  <c r="M75" i="2"/>
  <c r="N75" i="2"/>
  <c r="O75" i="2"/>
  <c r="P75" i="2"/>
  <c r="Q75" i="2"/>
  <c r="I76" i="2"/>
  <c r="J76" i="2"/>
  <c r="K76" i="2"/>
  <c r="L76" i="2"/>
  <c r="M76" i="2"/>
  <c r="N76" i="2"/>
  <c r="O76" i="2"/>
  <c r="P76" i="2"/>
  <c r="Q76" i="2"/>
  <c r="I77" i="2"/>
  <c r="J77" i="2"/>
  <c r="K77" i="2"/>
  <c r="L77" i="2"/>
  <c r="M77" i="2"/>
  <c r="N77" i="2"/>
  <c r="O77" i="2"/>
  <c r="P77" i="2"/>
  <c r="Q77" i="2"/>
  <c r="I78" i="2"/>
  <c r="J78" i="2"/>
  <c r="K78" i="2"/>
  <c r="L78" i="2"/>
  <c r="M78" i="2"/>
  <c r="N78" i="2"/>
  <c r="O78" i="2"/>
  <c r="P78" i="2"/>
  <c r="Q78" i="2"/>
  <c r="I79" i="2"/>
  <c r="J79" i="2"/>
  <c r="K79" i="2"/>
  <c r="L79" i="2"/>
  <c r="M79" i="2"/>
  <c r="N79" i="2"/>
  <c r="O79" i="2"/>
  <c r="P79" i="2"/>
  <c r="Q79" i="2"/>
  <c r="I80" i="2"/>
  <c r="J80" i="2"/>
  <c r="K80" i="2"/>
  <c r="L80" i="2"/>
  <c r="M80" i="2"/>
  <c r="N80" i="2"/>
  <c r="O80" i="2"/>
  <c r="P80" i="2"/>
  <c r="Q80" i="2"/>
  <c r="I81" i="2"/>
  <c r="J81" i="2"/>
  <c r="K81" i="2"/>
  <c r="L81" i="2"/>
  <c r="M81" i="2"/>
  <c r="N81" i="2"/>
  <c r="O81" i="2"/>
  <c r="P81" i="2"/>
  <c r="Q81" i="2"/>
  <c r="I82" i="2"/>
  <c r="J82" i="2"/>
  <c r="K82" i="2"/>
  <c r="L82" i="2"/>
  <c r="M82" i="2"/>
  <c r="N82" i="2"/>
  <c r="O82" i="2"/>
  <c r="P82" i="2"/>
  <c r="Q82" i="2"/>
  <c r="I83" i="2"/>
  <c r="J83" i="2"/>
  <c r="K83" i="2"/>
  <c r="L83" i="2"/>
  <c r="M83" i="2"/>
  <c r="N83" i="2"/>
  <c r="O83" i="2"/>
  <c r="P83" i="2"/>
  <c r="Q83" i="2"/>
  <c r="I84" i="2"/>
  <c r="J84" i="2"/>
  <c r="K84" i="2"/>
  <c r="L84" i="2"/>
  <c r="M84" i="2"/>
  <c r="N84" i="2"/>
  <c r="O84" i="2"/>
  <c r="P84" i="2"/>
  <c r="Q84" i="2"/>
  <c r="I85" i="2"/>
  <c r="J85" i="2"/>
  <c r="K85" i="2"/>
  <c r="L85" i="2"/>
  <c r="M85" i="2"/>
  <c r="N85" i="2"/>
  <c r="O85" i="2"/>
  <c r="P85" i="2"/>
  <c r="Q85" i="2"/>
  <c r="I86" i="2"/>
  <c r="J86" i="2"/>
  <c r="K86" i="2"/>
  <c r="L86" i="2"/>
  <c r="M86" i="2"/>
  <c r="N86" i="2"/>
  <c r="P86" i="2"/>
  <c r="Q86" i="2"/>
  <c r="I87" i="2"/>
  <c r="J87" i="2"/>
  <c r="K87" i="2"/>
  <c r="L87" i="2"/>
  <c r="M87" i="2"/>
  <c r="N87" i="2"/>
  <c r="O87" i="2"/>
  <c r="P87" i="2"/>
  <c r="Q87" i="2"/>
  <c r="I88" i="2"/>
  <c r="J88" i="2"/>
  <c r="K88" i="2"/>
  <c r="L88" i="2"/>
  <c r="M88" i="2"/>
  <c r="N88" i="2"/>
  <c r="O88" i="2"/>
  <c r="P88" i="2"/>
  <c r="Q88" i="2"/>
  <c r="I89" i="2"/>
  <c r="J89" i="2"/>
  <c r="L89" i="2"/>
  <c r="M89" i="2"/>
  <c r="N89" i="2"/>
  <c r="O89" i="2"/>
  <c r="P89" i="2"/>
  <c r="Q89" i="2"/>
  <c r="I90" i="2"/>
  <c r="J90" i="2"/>
  <c r="K90" i="2"/>
  <c r="L90" i="2"/>
  <c r="M90" i="2"/>
  <c r="N90" i="2"/>
  <c r="O90" i="2"/>
  <c r="P90" i="2"/>
  <c r="Q90" i="2"/>
  <c r="I91" i="2"/>
  <c r="J91" i="2"/>
  <c r="K91" i="2"/>
  <c r="L91" i="2"/>
  <c r="M91" i="2"/>
  <c r="N91" i="2"/>
  <c r="O91" i="2"/>
  <c r="P91" i="2"/>
  <c r="Q91" i="2"/>
  <c r="I92" i="2"/>
  <c r="J92" i="2"/>
  <c r="K92" i="2"/>
  <c r="L92" i="2"/>
  <c r="M92" i="2"/>
  <c r="N92" i="2"/>
  <c r="O92" i="2"/>
  <c r="P92" i="2"/>
  <c r="Q92" i="2"/>
  <c r="I93" i="2"/>
  <c r="J93" i="2"/>
  <c r="K93" i="2"/>
  <c r="L93" i="2"/>
  <c r="M93" i="2"/>
  <c r="O93" i="2"/>
  <c r="P93" i="2"/>
  <c r="Q93" i="2"/>
  <c r="I94" i="2"/>
  <c r="J94" i="2"/>
  <c r="K94" i="2"/>
  <c r="L94" i="2"/>
  <c r="M94" i="2"/>
  <c r="N94" i="2"/>
  <c r="O94" i="2"/>
  <c r="Q94" i="2"/>
  <c r="I95" i="2"/>
  <c r="J95" i="2"/>
  <c r="K95" i="2"/>
  <c r="L95" i="2"/>
  <c r="M95" i="2"/>
  <c r="N95" i="2"/>
  <c r="O95" i="2"/>
  <c r="P95" i="2"/>
  <c r="Q95" i="2"/>
  <c r="I96" i="2"/>
  <c r="J96" i="2"/>
  <c r="K96" i="2"/>
  <c r="L96" i="2"/>
  <c r="M96" i="2"/>
  <c r="N96" i="2"/>
  <c r="O96" i="2"/>
  <c r="P96" i="2"/>
  <c r="Q96" i="2"/>
  <c r="J97" i="2"/>
  <c r="K97" i="2"/>
  <c r="L97" i="2"/>
  <c r="M97" i="2"/>
  <c r="N97" i="2"/>
  <c r="O97" i="2"/>
  <c r="P97" i="2"/>
  <c r="Q97" i="2"/>
  <c r="I98" i="2"/>
  <c r="J98" i="2"/>
  <c r="L98" i="2"/>
  <c r="M98" i="2"/>
  <c r="N98" i="2"/>
  <c r="O98" i="2"/>
  <c r="P98" i="2"/>
  <c r="Q98" i="2"/>
  <c r="I99" i="2"/>
  <c r="J99" i="2"/>
  <c r="K99" i="2"/>
  <c r="L99" i="2"/>
  <c r="M99" i="2"/>
  <c r="N99" i="2"/>
  <c r="O99" i="2"/>
  <c r="P99" i="2"/>
  <c r="Q99" i="2"/>
  <c r="I100" i="2"/>
  <c r="J100" i="2"/>
  <c r="K100" i="2"/>
  <c r="L100" i="2"/>
  <c r="M100" i="2"/>
  <c r="N100" i="2"/>
  <c r="O100" i="2"/>
  <c r="P100" i="2"/>
  <c r="Q100" i="2"/>
  <c r="I101" i="2"/>
  <c r="J101" i="2"/>
  <c r="K101" i="2"/>
  <c r="L101" i="2"/>
  <c r="M101" i="2"/>
  <c r="N101" i="2"/>
  <c r="O101" i="2"/>
  <c r="P101" i="2"/>
  <c r="Q101" i="2"/>
  <c r="I102" i="2"/>
  <c r="J102" i="2"/>
  <c r="K102" i="2"/>
  <c r="L102" i="2"/>
  <c r="M102" i="2"/>
  <c r="N102" i="2"/>
  <c r="O102" i="2"/>
  <c r="P102" i="2"/>
  <c r="Q102" i="2"/>
  <c r="I103" i="2"/>
  <c r="J103" i="2"/>
  <c r="K103" i="2"/>
  <c r="L103" i="2"/>
  <c r="M103" i="2"/>
  <c r="N103" i="2"/>
  <c r="O103" i="2"/>
  <c r="P103" i="2"/>
  <c r="Q103" i="2"/>
  <c r="I104" i="2"/>
  <c r="J104" i="2"/>
  <c r="K104" i="2"/>
  <c r="L104" i="2"/>
  <c r="M104" i="2"/>
  <c r="N104" i="2"/>
  <c r="O104" i="2"/>
  <c r="P104" i="2"/>
  <c r="Q104" i="2"/>
  <c r="I105" i="2"/>
  <c r="J105" i="2"/>
  <c r="K105" i="2"/>
  <c r="L105" i="2"/>
  <c r="M105" i="2"/>
  <c r="N105" i="2"/>
  <c r="O105" i="2"/>
  <c r="P105" i="2"/>
  <c r="Q105" i="2"/>
  <c r="I106" i="2"/>
  <c r="J106" i="2"/>
  <c r="K106" i="2"/>
  <c r="L106" i="2"/>
  <c r="M106" i="2"/>
  <c r="N106" i="2"/>
  <c r="O106" i="2"/>
  <c r="P106" i="2"/>
  <c r="Q106" i="2"/>
  <c r="I107" i="2"/>
  <c r="J107" i="2"/>
  <c r="K107" i="2"/>
  <c r="L107" i="2"/>
  <c r="M107" i="2"/>
  <c r="N107" i="2"/>
  <c r="O107" i="2"/>
  <c r="P107" i="2"/>
  <c r="Q107" i="2"/>
  <c r="I108" i="2"/>
  <c r="J108" i="2"/>
  <c r="K108" i="2"/>
  <c r="L108" i="2"/>
  <c r="M108" i="2"/>
  <c r="N108" i="2"/>
  <c r="O108" i="2"/>
  <c r="P108" i="2"/>
  <c r="Q108" i="2"/>
  <c r="I109" i="2"/>
  <c r="K109" i="2"/>
  <c r="L109" i="2"/>
  <c r="M109" i="2"/>
  <c r="N109" i="2"/>
  <c r="O109" i="2"/>
  <c r="P109" i="2"/>
  <c r="Q109" i="2"/>
  <c r="I110" i="2"/>
  <c r="J110" i="2"/>
  <c r="K110" i="2"/>
  <c r="L110" i="2"/>
  <c r="M110" i="2"/>
  <c r="N110" i="2"/>
  <c r="O110" i="2"/>
  <c r="P110" i="2"/>
  <c r="Q110" i="2"/>
  <c r="I111" i="2"/>
  <c r="J111" i="2"/>
  <c r="K111" i="2"/>
  <c r="L111" i="2"/>
  <c r="M111" i="2"/>
  <c r="N111" i="2"/>
  <c r="O111" i="2"/>
  <c r="P111" i="2"/>
  <c r="Q111" i="2"/>
  <c r="I112" i="2"/>
  <c r="J112" i="2"/>
  <c r="K112" i="2"/>
  <c r="L112" i="2"/>
  <c r="M112" i="2"/>
  <c r="N112" i="2"/>
  <c r="O112" i="2"/>
  <c r="P112" i="2"/>
  <c r="Q112" i="2"/>
  <c r="I113" i="2"/>
  <c r="J113" i="2"/>
  <c r="K113" i="2"/>
  <c r="L113" i="2"/>
  <c r="M113" i="2"/>
  <c r="N113" i="2"/>
  <c r="O113" i="2"/>
  <c r="P113" i="2"/>
  <c r="Q113" i="2"/>
  <c r="I114" i="2"/>
  <c r="J114" i="2"/>
  <c r="K114" i="2"/>
  <c r="L114" i="2"/>
  <c r="M114" i="2"/>
  <c r="N114" i="2"/>
  <c r="O114" i="2"/>
  <c r="P114" i="2"/>
  <c r="Q114" i="2"/>
  <c r="I115" i="2"/>
  <c r="J115" i="2"/>
  <c r="K115" i="2"/>
  <c r="L115" i="2"/>
  <c r="M115" i="2"/>
  <c r="N115" i="2"/>
  <c r="O115" i="2"/>
  <c r="P115" i="2"/>
  <c r="Q115" i="2"/>
  <c r="I116" i="2"/>
  <c r="J116" i="2"/>
  <c r="K116" i="2"/>
  <c r="L116" i="2"/>
  <c r="M116" i="2"/>
  <c r="N116" i="2"/>
  <c r="O116" i="2"/>
  <c r="P116" i="2"/>
  <c r="Q116" i="2"/>
  <c r="I117" i="2"/>
  <c r="J117" i="2"/>
  <c r="K117" i="2"/>
  <c r="L117" i="2"/>
  <c r="M117" i="2"/>
  <c r="N117" i="2"/>
  <c r="O117" i="2"/>
  <c r="P117" i="2"/>
  <c r="Q117" i="2"/>
  <c r="I118" i="2"/>
  <c r="J118" i="2"/>
  <c r="K118" i="2"/>
  <c r="L118" i="2"/>
  <c r="M118" i="2"/>
  <c r="N118" i="2"/>
  <c r="O118" i="2"/>
  <c r="P118" i="2"/>
  <c r="Q118" i="2"/>
  <c r="I119" i="2"/>
  <c r="J119" i="2"/>
  <c r="K119" i="2"/>
  <c r="L119" i="2"/>
  <c r="M119" i="2"/>
  <c r="N119" i="2"/>
  <c r="O119" i="2"/>
  <c r="P119" i="2"/>
  <c r="Q119" i="2"/>
  <c r="J2" i="2"/>
  <c r="I2" i="2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117" i="2" l="1"/>
  <c r="E113" i="2"/>
  <c r="E104" i="2"/>
  <c r="C60" i="6" s="1"/>
  <c r="E102" i="2"/>
  <c r="E100" i="2"/>
  <c r="C56" i="6" s="1"/>
  <c r="E96" i="2"/>
  <c r="E92" i="2"/>
  <c r="E90" i="2"/>
  <c r="E87" i="2"/>
  <c r="C43" i="6" s="1"/>
  <c r="E84" i="2"/>
  <c r="E82" i="2"/>
  <c r="C38" i="6" s="1"/>
  <c r="E80" i="2"/>
  <c r="E76" i="2"/>
  <c r="C32" i="6" s="1"/>
  <c r="E74" i="2"/>
  <c r="E72" i="2"/>
  <c r="C28" i="6" s="1"/>
  <c r="E70" i="2"/>
  <c r="E68" i="2"/>
  <c r="E66" i="2"/>
  <c r="E64" i="2"/>
  <c r="C20" i="6" s="1"/>
  <c r="E62" i="2"/>
  <c r="E60" i="2"/>
  <c r="C16" i="6" s="1"/>
  <c r="E58" i="2"/>
  <c r="E51" i="2"/>
  <c r="E48" i="2"/>
  <c r="E46" i="2"/>
  <c r="E44" i="2"/>
  <c r="E41" i="2"/>
  <c r="E39" i="2"/>
  <c r="E37" i="2"/>
  <c r="E34" i="2"/>
  <c r="E32" i="2"/>
  <c r="E30" i="2"/>
  <c r="E28" i="2"/>
  <c r="E26" i="2"/>
  <c r="E24" i="2"/>
  <c r="E22" i="2"/>
  <c r="E20" i="2"/>
  <c r="E18" i="2"/>
  <c r="E16" i="2"/>
  <c r="E14" i="2"/>
  <c r="E12" i="2"/>
  <c r="E10" i="2"/>
  <c r="E6" i="2"/>
  <c r="E4" i="2"/>
  <c r="E119" i="2"/>
  <c r="E115" i="2"/>
  <c r="E111" i="2"/>
  <c r="E108" i="2"/>
  <c r="C64" i="6" s="1"/>
  <c r="E106" i="2"/>
  <c r="C62" i="6" s="1"/>
  <c r="E118" i="2"/>
  <c r="E116" i="2"/>
  <c r="E114" i="2"/>
  <c r="E112" i="2"/>
  <c r="C68" i="6" s="1"/>
  <c r="E110" i="2"/>
  <c r="C66" i="6" s="1"/>
  <c r="E107" i="2"/>
  <c r="E105" i="2"/>
  <c r="C61" i="6" s="1"/>
  <c r="E103" i="2"/>
  <c r="C59" i="6" s="1"/>
  <c r="E101" i="2"/>
  <c r="C57" i="6" s="1"/>
  <c r="E99" i="2"/>
  <c r="C55" i="6" s="1"/>
  <c r="E95" i="2"/>
  <c r="E91" i="2"/>
  <c r="C47" i="6" s="1"/>
  <c r="E88" i="2"/>
  <c r="C44" i="6" s="1"/>
  <c r="E85" i="2"/>
  <c r="C41" i="6" s="1"/>
  <c r="E83" i="2"/>
  <c r="E81" i="2"/>
  <c r="C37" i="6" s="1"/>
  <c r="E79" i="2"/>
  <c r="C35" i="6" s="1"/>
  <c r="E77" i="2"/>
  <c r="C33" i="6" s="1"/>
  <c r="E75" i="2"/>
  <c r="E73" i="2"/>
  <c r="C29" i="6" s="1"/>
  <c r="E71" i="2"/>
  <c r="C27" i="6" s="1"/>
  <c r="E69" i="2"/>
  <c r="C25" i="6" s="1"/>
  <c r="E67" i="2"/>
  <c r="E65" i="2"/>
  <c r="C21" i="6" s="1"/>
  <c r="E63" i="2"/>
  <c r="C19" i="6" s="1"/>
  <c r="E61" i="2"/>
  <c r="C17" i="6" s="1"/>
  <c r="E59" i="2"/>
  <c r="E57" i="2"/>
  <c r="C13" i="6" s="1"/>
  <c r="E54" i="2"/>
  <c r="C10" i="6" s="1"/>
  <c r="E47" i="2"/>
  <c r="E45" i="2"/>
  <c r="E42" i="2"/>
  <c r="E40" i="2"/>
  <c r="E38" i="2"/>
  <c r="E36" i="2"/>
  <c r="E33" i="2"/>
  <c r="E31" i="2"/>
  <c r="E29" i="2"/>
  <c r="E27" i="2"/>
  <c r="E25" i="2"/>
  <c r="E23" i="2"/>
  <c r="E21" i="2"/>
  <c r="E19" i="2"/>
  <c r="E17" i="2"/>
  <c r="E15" i="2"/>
  <c r="E13" i="2"/>
  <c r="E11" i="2"/>
  <c r="E9" i="2"/>
  <c r="E7" i="2"/>
  <c r="E5" i="2"/>
  <c r="E3" i="2"/>
  <c r="C63" i="6"/>
  <c r="C69" i="6"/>
  <c r="C48" i="6"/>
  <c r="C30" i="6"/>
  <c r="C26" i="6"/>
  <c r="C22" i="6"/>
  <c r="C18" i="6"/>
  <c r="C14" i="6"/>
  <c r="C70" i="6"/>
  <c r="C51" i="6"/>
  <c r="C39" i="6"/>
  <c r="C31" i="6"/>
  <c r="C23" i="6"/>
  <c r="C15" i="6"/>
  <c r="C58" i="6"/>
  <c r="C24" i="6"/>
  <c r="F27" i="7"/>
  <c r="E32" i="10"/>
  <c r="E30" i="10"/>
  <c r="E28" i="10"/>
  <c r="E26" i="10"/>
  <c r="E24" i="10"/>
  <c r="E22" i="10"/>
  <c r="E20" i="10"/>
  <c r="E18" i="10"/>
  <c r="E16" i="10"/>
  <c r="E14" i="10"/>
  <c r="E12" i="10"/>
  <c r="E10" i="10"/>
  <c r="E31" i="10"/>
  <c r="E29" i="10"/>
  <c r="E27" i="10"/>
  <c r="E25" i="10"/>
  <c r="E23" i="10"/>
  <c r="E21" i="10"/>
  <c r="E19" i="10"/>
  <c r="E17" i="10"/>
  <c r="E15" i="10"/>
  <c r="E13" i="10"/>
  <c r="E11" i="10"/>
  <c r="C7" i="6"/>
  <c r="G16" i="7"/>
  <c r="G15" i="7"/>
  <c r="C71" i="6"/>
  <c r="C67" i="6"/>
  <c r="C52" i="6"/>
  <c r="C46" i="6"/>
  <c r="C40" i="6"/>
  <c r="C36" i="6"/>
  <c r="E9" i="10"/>
  <c r="E7" i="10"/>
  <c r="E8" i="10"/>
  <c r="Q2" i="2"/>
  <c r="P2" i="2"/>
  <c r="O2" i="2"/>
  <c r="N2" i="2"/>
  <c r="M2" i="2"/>
  <c r="L2" i="2"/>
  <c r="K2" i="2"/>
  <c r="E2" i="2" l="1"/>
  <c r="F18" i="8"/>
  <c r="E18" i="8"/>
  <c r="E22" i="8"/>
  <c r="F22" i="8"/>
  <c r="E26" i="8"/>
  <c r="F26" i="8"/>
  <c r="F30" i="8"/>
  <c r="E30" i="8"/>
  <c r="F17" i="8"/>
  <c r="E17" i="8"/>
  <c r="F29" i="8"/>
  <c r="E29" i="8"/>
  <c r="E16" i="8"/>
  <c r="F16" i="8"/>
  <c r="F20" i="8"/>
  <c r="E20" i="8"/>
  <c r="F24" i="8"/>
  <c r="E24" i="8"/>
  <c r="F28" i="8"/>
  <c r="E28" i="8"/>
  <c r="F32" i="8"/>
  <c r="E32" i="8"/>
  <c r="F19" i="8"/>
  <c r="E19" i="8"/>
  <c r="F23" i="8"/>
  <c r="E23" i="8"/>
  <c r="E27" i="8"/>
  <c r="F27" i="8"/>
  <c r="F31" i="8"/>
  <c r="E31" i="8"/>
  <c r="G24" i="7"/>
  <c r="M2" i="1" l="1"/>
  <c r="O2" i="1" s="1"/>
  <c r="J109" i="2" l="1"/>
  <c r="E109" i="2" s="1"/>
  <c r="I56" i="2"/>
  <c r="E56" i="2" s="1"/>
  <c r="C65" i="6" l="1"/>
  <c r="I52" i="2"/>
  <c r="J52" i="2"/>
  <c r="M3" i="1"/>
  <c r="I50" i="2"/>
  <c r="E50" i="2" s="1"/>
  <c r="O3" i="1"/>
  <c r="E52" i="2" l="1"/>
  <c r="C6" i="6"/>
  <c r="C8" i="6"/>
  <c r="C6" i="10"/>
  <c r="E6" i="10" s="1"/>
  <c r="C5" i="10"/>
  <c r="E5" i="10" s="1"/>
  <c r="P94" i="2"/>
  <c r="E94" i="2" s="1"/>
  <c r="N93" i="2"/>
  <c r="E93" i="2" s="1"/>
  <c r="Q55" i="2"/>
  <c r="O86" i="2"/>
  <c r="E86" i="2" s="1"/>
  <c r="M53" i="2"/>
  <c r="K98" i="2"/>
  <c r="E98" i="2" s="1"/>
  <c r="C54" i="6" l="1"/>
  <c r="C42" i="6"/>
  <c r="C49" i="6"/>
  <c r="C50" i="6"/>
  <c r="L55" i="2"/>
  <c r="E55" i="2" s="1"/>
  <c r="P53" i="2"/>
  <c r="E53" i="2" s="1"/>
  <c r="I97" i="2"/>
  <c r="E97" i="2" s="1"/>
  <c r="J8" i="2"/>
  <c r="C12" i="6"/>
  <c r="K8" i="2"/>
  <c r="M5" i="1"/>
  <c r="O5" i="1" s="1"/>
  <c r="M9" i="1"/>
  <c r="O9" i="1" s="1"/>
  <c r="M17" i="1"/>
  <c r="O17" i="1" s="1"/>
  <c r="M21" i="1"/>
  <c r="O21" i="1" s="1"/>
  <c r="M25" i="1"/>
  <c r="O25" i="1" s="1"/>
  <c r="M29" i="1"/>
  <c r="O29" i="1" s="1"/>
  <c r="M33" i="1"/>
  <c r="O33" i="1" s="1"/>
  <c r="M37" i="1"/>
  <c r="O37" i="1" s="1"/>
  <c r="M41" i="1"/>
  <c r="O41" i="1" s="1"/>
  <c r="M45" i="1"/>
  <c r="O45" i="1" s="1"/>
  <c r="M49" i="1"/>
  <c r="O49" i="1" s="1"/>
  <c r="M53" i="1"/>
  <c r="O53" i="1" s="1"/>
  <c r="M57" i="1"/>
  <c r="O57" i="1" s="1"/>
  <c r="M61" i="1"/>
  <c r="O61" i="1" s="1"/>
  <c r="M65" i="1"/>
  <c r="O65" i="1" s="1"/>
  <c r="M69" i="1"/>
  <c r="O69" i="1" s="1"/>
  <c r="M73" i="1"/>
  <c r="O73" i="1" s="1"/>
  <c r="M77" i="1"/>
  <c r="O77" i="1" s="1"/>
  <c r="M81" i="1"/>
  <c r="O81" i="1" s="1"/>
  <c r="M85" i="1"/>
  <c r="O85" i="1" s="1"/>
  <c r="M89" i="1"/>
  <c r="O89" i="1" s="1"/>
  <c r="M93" i="1"/>
  <c r="O93" i="1" s="1"/>
  <c r="M97" i="1"/>
  <c r="O97" i="1" s="1"/>
  <c r="M101" i="1"/>
  <c r="O101" i="1" s="1"/>
  <c r="M105" i="1"/>
  <c r="O105" i="1" s="1"/>
  <c r="M109" i="1"/>
  <c r="O109" i="1" s="1"/>
  <c r="M113" i="1"/>
  <c r="O113" i="1" s="1"/>
  <c r="M117" i="1"/>
  <c r="O117" i="1" s="1"/>
  <c r="M121" i="1"/>
  <c r="O121" i="1" s="1"/>
  <c r="M125" i="1"/>
  <c r="O125" i="1" s="1"/>
  <c r="M129" i="1"/>
  <c r="O129" i="1" s="1"/>
  <c r="M133" i="1"/>
  <c r="O133" i="1" s="1"/>
  <c r="M137" i="1"/>
  <c r="O137" i="1" s="1"/>
  <c r="M141" i="1"/>
  <c r="O141" i="1" s="1"/>
  <c r="M145" i="1"/>
  <c r="O145" i="1" s="1"/>
  <c r="M149" i="1"/>
  <c r="O149" i="1" s="1"/>
  <c r="M153" i="1"/>
  <c r="O153" i="1" s="1"/>
  <c r="M157" i="1"/>
  <c r="O157" i="1" s="1"/>
  <c r="M161" i="1"/>
  <c r="O161" i="1" s="1"/>
  <c r="M165" i="1"/>
  <c r="O165" i="1" s="1"/>
  <c r="M169" i="1"/>
  <c r="O169" i="1" s="1"/>
  <c r="M173" i="1"/>
  <c r="O173" i="1" s="1"/>
  <c r="M177" i="1"/>
  <c r="O177" i="1" s="1"/>
  <c r="M181" i="1"/>
  <c r="O181" i="1" s="1"/>
  <c r="M185" i="1"/>
  <c r="O185" i="1" s="1"/>
  <c r="M189" i="1"/>
  <c r="O189" i="1" s="1"/>
  <c r="M193" i="1"/>
  <c r="O193" i="1" s="1"/>
  <c r="M197" i="1"/>
  <c r="O197" i="1" s="1"/>
  <c r="M201" i="1"/>
  <c r="O201" i="1" s="1"/>
  <c r="M205" i="1"/>
  <c r="O205" i="1" s="1"/>
  <c r="M209" i="1"/>
  <c r="O209" i="1" s="1"/>
  <c r="M213" i="1"/>
  <c r="O213" i="1" s="1"/>
  <c r="M217" i="1"/>
  <c r="O217" i="1" s="1"/>
  <c r="M221" i="1"/>
  <c r="O221" i="1" s="1"/>
  <c r="M225" i="1"/>
  <c r="O225" i="1" s="1"/>
  <c r="M229" i="1"/>
  <c r="O229" i="1" s="1"/>
  <c r="M233" i="1"/>
  <c r="O233" i="1" s="1"/>
  <c r="M237" i="1"/>
  <c r="O237" i="1" s="1"/>
  <c r="M241" i="1"/>
  <c r="O241" i="1" s="1"/>
  <c r="M245" i="1"/>
  <c r="O245" i="1" s="1"/>
  <c r="M249" i="1"/>
  <c r="O249" i="1" s="1"/>
  <c r="M253" i="1"/>
  <c r="O253" i="1" s="1"/>
  <c r="M257" i="1"/>
  <c r="O257" i="1" s="1"/>
  <c r="M261" i="1"/>
  <c r="O261" i="1" s="1"/>
  <c r="M265" i="1"/>
  <c r="O265" i="1" s="1"/>
  <c r="M269" i="1"/>
  <c r="O269" i="1" s="1"/>
  <c r="M273" i="1"/>
  <c r="O273" i="1" s="1"/>
  <c r="M277" i="1"/>
  <c r="O277" i="1" s="1"/>
  <c r="M281" i="1"/>
  <c r="O281" i="1" s="1"/>
  <c r="M285" i="1"/>
  <c r="O285" i="1" s="1"/>
  <c r="M289" i="1"/>
  <c r="O289" i="1" s="1"/>
  <c r="M293" i="1"/>
  <c r="O293" i="1" s="1"/>
  <c r="M297" i="1"/>
  <c r="O297" i="1" s="1"/>
  <c r="M301" i="1"/>
  <c r="O301" i="1" s="1"/>
  <c r="M305" i="1"/>
  <c r="O305" i="1" s="1"/>
  <c r="M309" i="1"/>
  <c r="O309" i="1" s="1"/>
  <c r="M313" i="1"/>
  <c r="O313" i="1" s="1"/>
  <c r="M317" i="1"/>
  <c r="O317" i="1" s="1"/>
  <c r="M321" i="1"/>
  <c r="O321" i="1" s="1"/>
  <c r="M325" i="1"/>
  <c r="O325" i="1" s="1"/>
  <c r="M329" i="1"/>
  <c r="O329" i="1" s="1"/>
  <c r="M333" i="1"/>
  <c r="O333" i="1" s="1"/>
  <c r="M337" i="1"/>
  <c r="O337" i="1" s="1"/>
  <c r="M341" i="1"/>
  <c r="O341" i="1" s="1"/>
  <c r="M345" i="1"/>
  <c r="O345" i="1" s="1"/>
  <c r="M349" i="1"/>
  <c r="O349" i="1" s="1"/>
  <c r="M353" i="1"/>
  <c r="O353" i="1" s="1"/>
  <c r="M357" i="1"/>
  <c r="O357" i="1" s="1"/>
  <c r="M361" i="1"/>
  <c r="O361" i="1" s="1"/>
  <c r="M365" i="1"/>
  <c r="O365" i="1" s="1"/>
  <c r="M369" i="1"/>
  <c r="O369" i="1" s="1"/>
  <c r="M373" i="1"/>
  <c r="O373" i="1" s="1"/>
  <c r="M377" i="1"/>
  <c r="O377" i="1" s="1"/>
  <c r="M381" i="1"/>
  <c r="O381" i="1" s="1"/>
  <c r="M385" i="1"/>
  <c r="O385" i="1" s="1"/>
  <c r="M389" i="1"/>
  <c r="O389" i="1" s="1"/>
  <c r="M393" i="1"/>
  <c r="O393" i="1" s="1"/>
  <c r="M397" i="1"/>
  <c r="O397" i="1" s="1"/>
  <c r="M401" i="1"/>
  <c r="O401" i="1" s="1"/>
  <c r="M405" i="1"/>
  <c r="O405" i="1" s="1"/>
  <c r="M409" i="1"/>
  <c r="O409" i="1" s="1"/>
  <c r="M413" i="1"/>
  <c r="O413" i="1" s="1"/>
  <c r="M417" i="1"/>
  <c r="O417" i="1" s="1"/>
  <c r="M421" i="1"/>
  <c r="O421" i="1" s="1"/>
  <c r="M425" i="1"/>
  <c r="O425" i="1" s="1"/>
  <c r="M429" i="1"/>
  <c r="O429" i="1" s="1"/>
  <c r="M433" i="1"/>
  <c r="O433" i="1" s="1"/>
  <c r="M437" i="1"/>
  <c r="O437" i="1" s="1"/>
  <c r="M441" i="1"/>
  <c r="O441" i="1" s="1"/>
  <c r="M445" i="1"/>
  <c r="O445" i="1" s="1"/>
  <c r="M449" i="1"/>
  <c r="O449" i="1" s="1"/>
  <c r="M453" i="1"/>
  <c r="O453" i="1" s="1"/>
  <c r="M457" i="1"/>
  <c r="O457" i="1" s="1"/>
  <c r="M461" i="1"/>
  <c r="O461" i="1" s="1"/>
  <c r="M465" i="1"/>
  <c r="O465" i="1" s="1"/>
  <c r="M469" i="1"/>
  <c r="O469" i="1" s="1"/>
  <c r="M473" i="1"/>
  <c r="O473" i="1" s="1"/>
  <c r="M477" i="1"/>
  <c r="O477" i="1" s="1"/>
  <c r="M481" i="1"/>
  <c r="O481" i="1" s="1"/>
  <c r="M485" i="1"/>
  <c r="O485" i="1" s="1"/>
  <c r="M489" i="1"/>
  <c r="O489" i="1" s="1"/>
  <c r="M493" i="1"/>
  <c r="O493" i="1" s="1"/>
  <c r="M497" i="1"/>
  <c r="O497" i="1" s="1"/>
  <c r="M501" i="1"/>
  <c r="O501" i="1" s="1"/>
  <c r="M505" i="1"/>
  <c r="O505" i="1" s="1"/>
  <c r="M509" i="1"/>
  <c r="O509" i="1" s="1"/>
  <c r="M513" i="1"/>
  <c r="O513" i="1" s="1"/>
  <c r="M517" i="1"/>
  <c r="O517" i="1" s="1"/>
  <c r="M521" i="1"/>
  <c r="O521" i="1" s="1"/>
  <c r="M525" i="1"/>
  <c r="O525" i="1" s="1"/>
  <c r="M529" i="1"/>
  <c r="O529" i="1" s="1"/>
  <c r="M533" i="1"/>
  <c r="O533" i="1" s="1"/>
  <c r="M537" i="1"/>
  <c r="O537" i="1" s="1"/>
  <c r="M541" i="1"/>
  <c r="O541" i="1" s="1"/>
  <c r="M545" i="1"/>
  <c r="O545" i="1" s="1"/>
  <c r="K43" i="2"/>
  <c r="E43" i="2" s="1"/>
  <c r="M7" i="1"/>
  <c r="O7" i="1" s="1"/>
  <c r="M11" i="1"/>
  <c r="O11" i="1" s="1"/>
  <c r="M15" i="1"/>
  <c r="O15" i="1" s="1"/>
  <c r="M19" i="1"/>
  <c r="O19" i="1" s="1"/>
  <c r="M23" i="1"/>
  <c r="O23" i="1" s="1"/>
  <c r="M27" i="1"/>
  <c r="O27" i="1" s="1"/>
  <c r="M31" i="1"/>
  <c r="O31" i="1" s="1"/>
  <c r="M35" i="1"/>
  <c r="O35" i="1" s="1"/>
  <c r="M39" i="1"/>
  <c r="O39" i="1" s="1"/>
  <c r="M43" i="1"/>
  <c r="O43" i="1" s="1"/>
  <c r="M47" i="1"/>
  <c r="O47" i="1" s="1"/>
  <c r="M51" i="1"/>
  <c r="O51" i="1" s="1"/>
  <c r="M55" i="1"/>
  <c r="O55" i="1" s="1"/>
  <c r="M59" i="1"/>
  <c r="O59" i="1" s="1"/>
  <c r="M63" i="1"/>
  <c r="O63" i="1" s="1"/>
  <c r="M67" i="1"/>
  <c r="O67" i="1" s="1"/>
  <c r="M71" i="1"/>
  <c r="O71" i="1" s="1"/>
  <c r="M75" i="1"/>
  <c r="O75" i="1" s="1"/>
  <c r="M79" i="1"/>
  <c r="O79" i="1" s="1"/>
  <c r="M83" i="1"/>
  <c r="O83" i="1" s="1"/>
  <c r="M87" i="1"/>
  <c r="O87" i="1" s="1"/>
  <c r="M91" i="1"/>
  <c r="O91" i="1" s="1"/>
  <c r="M95" i="1"/>
  <c r="O95" i="1" s="1"/>
  <c r="M99" i="1"/>
  <c r="O99" i="1" s="1"/>
  <c r="M103" i="1"/>
  <c r="O103" i="1" s="1"/>
  <c r="M107" i="1"/>
  <c r="O107" i="1" s="1"/>
  <c r="M111" i="1"/>
  <c r="O111" i="1" s="1"/>
  <c r="M115" i="1"/>
  <c r="O115" i="1" s="1"/>
  <c r="M119" i="1"/>
  <c r="O119" i="1" s="1"/>
  <c r="M123" i="1"/>
  <c r="O123" i="1" s="1"/>
  <c r="M127" i="1"/>
  <c r="O127" i="1" s="1"/>
  <c r="M131" i="1"/>
  <c r="O131" i="1" s="1"/>
  <c r="M135" i="1"/>
  <c r="O135" i="1" s="1"/>
  <c r="M139" i="1"/>
  <c r="O139" i="1" s="1"/>
  <c r="M143" i="1"/>
  <c r="O143" i="1" s="1"/>
  <c r="M147" i="1"/>
  <c r="O147" i="1" s="1"/>
  <c r="M151" i="1"/>
  <c r="O151" i="1" s="1"/>
  <c r="M155" i="1"/>
  <c r="O155" i="1" s="1"/>
  <c r="M159" i="1"/>
  <c r="O159" i="1" s="1"/>
  <c r="M163" i="1"/>
  <c r="O163" i="1" s="1"/>
  <c r="M167" i="1"/>
  <c r="O167" i="1" s="1"/>
  <c r="M171" i="1"/>
  <c r="O171" i="1" s="1"/>
  <c r="M175" i="1"/>
  <c r="O175" i="1" s="1"/>
  <c r="M179" i="1"/>
  <c r="O179" i="1" s="1"/>
  <c r="M183" i="1"/>
  <c r="O183" i="1" s="1"/>
  <c r="M187" i="1"/>
  <c r="O187" i="1" s="1"/>
  <c r="M191" i="1"/>
  <c r="O191" i="1" s="1"/>
  <c r="M195" i="1"/>
  <c r="O195" i="1" s="1"/>
  <c r="M199" i="1"/>
  <c r="O199" i="1" s="1"/>
  <c r="M203" i="1"/>
  <c r="O203" i="1" s="1"/>
  <c r="M207" i="1"/>
  <c r="O207" i="1" s="1"/>
  <c r="M211" i="1"/>
  <c r="O211" i="1" s="1"/>
  <c r="M215" i="1"/>
  <c r="O215" i="1" s="1"/>
  <c r="M219" i="1"/>
  <c r="O219" i="1" s="1"/>
  <c r="M223" i="1"/>
  <c r="O223" i="1" s="1"/>
  <c r="M227" i="1"/>
  <c r="O227" i="1" s="1"/>
  <c r="M231" i="1"/>
  <c r="O231" i="1" s="1"/>
  <c r="M235" i="1"/>
  <c r="O235" i="1" s="1"/>
  <c r="M239" i="1"/>
  <c r="O239" i="1" s="1"/>
  <c r="M243" i="1"/>
  <c r="O243" i="1" s="1"/>
  <c r="M247" i="1"/>
  <c r="O247" i="1" s="1"/>
  <c r="M251" i="1"/>
  <c r="O251" i="1" s="1"/>
  <c r="M255" i="1"/>
  <c r="O255" i="1" s="1"/>
  <c r="M259" i="1"/>
  <c r="O259" i="1" s="1"/>
  <c r="M263" i="1"/>
  <c r="O263" i="1" s="1"/>
  <c r="M267" i="1"/>
  <c r="O267" i="1" s="1"/>
  <c r="M271" i="1"/>
  <c r="O271" i="1" s="1"/>
  <c r="M275" i="1"/>
  <c r="O275" i="1" s="1"/>
  <c r="M279" i="1"/>
  <c r="O279" i="1" s="1"/>
  <c r="M283" i="1"/>
  <c r="O283" i="1" s="1"/>
  <c r="M287" i="1"/>
  <c r="O287" i="1" s="1"/>
  <c r="M291" i="1"/>
  <c r="O291" i="1" s="1"/>
  <c r="M295" i="1"/>
  <c r="O295" i="1" s="1"/>
  <c r="M299" i="1"/>
  <c r="O299" i="1" s="1"/>
  <c r="M303" i="1"/>
  <c r="O303" i="1" s="1"/>
  <c r="M307" i="1"/>
  <c r="O307" i="1" s="1"/>
  <c r="M311" i="1"/>
  <c r="O311" i="1" s="1"/>
  <c r="M315" i="1"/>
  <c r="O315" i="1" s="1"/>
  <c r="M319" i="1"/>
  <c r="O319" i="1" s="1"/>
  <c r="M323" i="1"/>
  <c r="O323" i="1" s="1"/>
  <c r="M327" i="1"/>
  <c r="O327" i="1" s="1"/>
  <c r="M331" i="1"/>
  <c r="O331" i="1" s="1"/>
  <c r="M335" i="1"/>
  <c r="O335" i="1" s="1"/>
  <c r="M339" i="1"/>
  <c r="O339" i="1" s="1"/>
  <c r="M343" i="1"/>
  <c r="O343" i="1" s="1"/>
  <c r="M347" i="1"/>
  <c r="O347" i="1" s="1"/>
  <c r="M351" i="1"/>
  <c r="O351" i="1" s="1"/>
  <c r="M355" i="1"/>
  <c r="O355" i="1" s="1"/>
  <c r="M359" i="1"/>
  <c r="O359" i="1" s="1"/>
  <c r="M363" i="1"/>
  <c r="O363" i="1" s="1"/>
  <c r="M367" i="1"/>
  <c r="O367" i="1" s="1"/>
  <c r="M371" i="1"/>
  <c r="O371" i="1" s="1"/>
  <c r="M375" i="1"/>
  <c r="O375" i="1" s="1"/>
  <c r="M379" i="1"/>
  <c r="O379" i="1" s="1"/>
  <c r="M383" i="1"/>
  <c r="O383" i="1" s="1"/>
  <c r="M387" i="1"/>
  <c r="O387" i="1" s="1"/>
  <c r="M391" i="1"/>
  <c r="O391" i="1" s="1"/>
  <c r="M395" i="1"/>
  <c r="O395" i="1" s="1"/>
  <c r="M399" i="1"/>
  <c r="O399" i="1" s="1"/>
  <c r="M403" i="1"/>
  <c r="O403" i="1" s="1"/>
  <c r="M407" i="1"/>
  <c r="O407" i="1" s="1"/>
  <c r="M411" i="1"/>
  <c r="O411" i="1" s="1"/>
  <c r="M415" i="1"/>
  <c r="O415" i="1" s="1"/>
  <c r="M419" i="1"/>
  <c r="O419" i="1" s="1"/>
  <c r="M423" i="1"/>
  <c r="O423" i="1" s="1"/>
  <c r="M427" i="1"/>
  <c r="O427" i="1" s="1"/>
  <c r="M431" i="1"/>
  <c r="O431" i="1" s="1"/>
  <c r="M435" i="1"/>
  <c r="O435" i="1" s="1"/>
  <c r="M439" i="1"/>
  <c r="O439" i="1" s="1"/>
  <c r="M443" i="1"/>
  <c r="O443" i="1" s="1"/>
  <c r="M447" i="1"/>
  <c r="O447" i="1" s="1"/>
  <c r="M451" i="1"/>
  <c r="O451" i="1" s="1"/>
  <c r="M455" i="1"/>
  <c r="O455" i="1" s="1"/>
  <c r="M459" i="1"/>
  <c r="O459" i="1" s="1"/>
  <c r="M463" i="1"/>
  <c r="O463" i="1" s="1"/>
  <c r="M467" i="1"/>
  <c r="O467" i="1" s="1"/>
  <c r="M471" i="1"/>
  <c r="O471" i="1" s="1"/>
  <c r="M475" i="1"/>
  <c r="O475" i="1" s="1"/>
  <c r="M479" i="1"/>
  <c r="O479" i="1" s="1"/>
  <c r="M483" i="1"/>
  <c r="O483" i="1" s="1"/>
  <c r="M487" i="1"/>
  <c r="O487" i="1" s="1"/>
  <c r="M491" i="1"/>
  <c r="O491" i="1" s="1"/>
  <c r="M495" i="1"/>
  <c r="O495" i="1" s="1"/>
  <c r="M499" i="1"/>
  <c r="O499" i="1" s="1"/>
  <c r="M503" i="1"/>
  <c r="O503" i="1" s="1"/>
  <c r="M507" i="1"/>
  <c r="O507" i="1" s="1"/>
  <c r="M511" i="1"/>
  <c r="O511" i="1" s="1"/>
  <c r="M515" i="1"/>
  <c r="O515" i="1" s="1"/>
  <c r="M519" i="1"/>
  <c r="O519" i="1" s="1"/>
  <c r="M523" i="1"/>
  <c r="O523" i="1" s="1"/>
  <c r="M527" i="1"/>
  <c r="O527" i="1" s="1"/>
  <c r="M531" i="1"/>
  <c r="O531" i="1" s="1"/>
  <c r="M535" i="1"/>
  <c r="O535" i="1" s="1"/>
  <c r="M539" i="1"/>
  <c r="O539" i="1" s="1"/>
  <c r="M543" i="1"/>
  <c r="O543" i="1" s="1"/>
  <c r="M547" i="1"/>
  <c r="O547" i="1" s="1"/>
  <c r="M551" i="1"/>
  <c r="O551" i="1" s="1"/>
  <c r="M555" i="1"/>
  <c r="O555" i="1" s="1"/>
  <c r="M559" i="1"/>
  <c r="O559" i="1" s="1"/>
  <c r="M563" i="1"/>
  <c r="O563" i="1" s="1"/>
  <c r="M567" i="1"/>
  <c r="O567" i="1" s="1"/>
  <c r="M571" i="1"/>
  <c r="O571" i="1" s="1"/>
  <c r="M575" i="1"/>
  <c r="O575" i="1" s="1"/>
  <c r="M579" i="1"/>
  <c r="O579" i="1" s="1"/>
  <c r="M583" i="1"/>
  <c r="O583" i="1" s="1"/>
  <c r="M587" i="1"/>
  <c r="O587" i="1" s="1"/>
  <c r="M591" i="1"/>
  <c r="O591" i="1" s="1"/>
  <c r="M595" i="1"/>
  <c r="O595" i="1" s="1"/>
  <c r="M599" i="1"/>
  <c r="O599" i="1" s="1"/>
  <c r="M603" i="1"/>
  <c r="O603" i="1" s="1"/>
  <c r="M607" i="1"/>
  <c r="O607" i="1" s="1"/>
  <c r="M611" i="1"/>
  <c r="O611" i="1" s="1"/>
  <c r="M615" i="1"/>
  <c r="O615" i="1" s="1"/>
  <c r="J35" i="2"/>
  <c r="E35" i="2" s="1"/>
  <c r="M6" i="1"/>
  <c r="O6" i="1" s="1"/>
  <c r="M10" i="1"/>
  <c r="O10" i="1" s="1"/>
  <c r="M14" i="1"/>
  <c r="O14" i="1" s="1"/>
  <c r="M18" i="1"/>
  <c r="O18" i="1" s="1"/>
  <c r="M22" i="1"/>
  <c r="O22" i="1" s="1"/>
  <c r="M26" i="1"/>
  <c r="O26" i="1" s="1"/>
  <c r="M30" i="1"/>
  <c r="O30" i="1" s="1"/>
  <c r="M34" i="1"/>
  <c r="O34" i="1" s="1"/>
  <c r="M38" i="1"/>
  <c r="O38" i="1" s="1"/>
  <c r="M42" i="1"/>
  <c r="O42" i="1" s="1"/>
  <c r="M46" i="1"/>
  <c r="O46" i="1" s="1"/>
  <c r="M50" i="1"/>
  <c r="O50" i="1" s="1"/>
  <c r="M54" i="1"/>
  <c r="O54" i="1" s="1"/>
  <c r="M58" i="1"/>
  <c r="O58" i="1" s="1"/>
  <c r="M62" i="1"/>
  <c r="O62" i="1" s="1"/>
  <c r="M66" i="1"/>
  <c r="O66" i="1" s="1"/>
  <c r="M70" i="1"/>
  <c r="O70" i="1" s="1"/>
  <c r="M74" i="1"/>
  <c r="O74" i="1" s="1"/>
  <c r="M78" i="1"/>
  <c r="O78" i="1" s="1"/>
  <c r="M82" i="1"/>
  <c r="O82" i="1" s="1"/>
  <c r="M86" i="1"/>
  <c r="O86" i="1" s="1"/>
  <c r="M90" i="1"/>
  <c r="O90" i="1" s="1"/>
  <c r="M94" i="1"/>
  <c r="O94" i="1" s="1"/>
  <c r="M98" i="1"/>
  <c r="O98" i="1" s="1"/>
  <c r="M102" i="1"/>
  <c r="O102" i="1" s="1"/>
  <c r="M106" i="1"/>
  <c r="O106" i="1" s="1"/>
  <c r="M110" i="1"/>
  <c r="O110" i="1" s="1"/>
  <c r="M114" i="1"/>
  <c r="O114" i="1" s="1"/>
  <c r="M118" i="1"/>
  <c r="O118" i="1" s="1"/>
  <c r="M122" i="1"/>
  <c r="O122" i="1" s="1"/>
  <c r="M126" i="1"/>
  <c r="O126" i="1" s="1"/>
  <c r="M130" i="1"/>
  <c r="O130" i="1" s="1"/>
  <c r="M134" i="1"/>
  <c r="O134" i="1" s="1"/>
  <c r="M138" i="1"/>
  <c r="O138" i="1" s="1"/>
  <c r="M142" i="1"/>
  <c r="O142" i="1" s="1"/>
  <c r="M146" i="1"/>
  <c r="O146" i="1" s="1"/>
  <c r="M150" i="1"/>
  <c r="O150" i="1" s="1"/>
  <c r="M154" i="1"/>
  <c r="O154" i="1" s="1"/>
  <c r="M158" i="1"/>
  <c r="O158" i="1" s="1"/>
  <c r="M162" i="1"/>
  <c r="O162" i="1" s="1"/>
  <c r="M166" i="1"/>
  <c r="O166" i="1" s="1"/>
  <c r="M170" i="1"/>
  <c r="O170" i="1" s="1"/>
  <c r="M174" i="1"/>
  <c r="O174" i="1" s="1"/>
  <c r="M178" i="1"/>
  <c r="O178" i="1" s="1"/>
  <c r="M182" i="1"/>
  <c r="O182" i="1" s="1"/>
  <c r="M186" i="1"/>
  <c r="O186" i="1" s="1"/>
  <c r="M190" i="1"/>
  <c r="O190" i="1" s="1"/>
  <c r="M194" i="1"/>
  <c r="O194" i="1" s="1"/>
  <c r="M198" i="1"/>
  <c r="O198" i="1" s="1"/>
  <c r="M202" i="1"/>
  <c r="O202" i="1" s="1"/>
  <c r="M206" i="1"/>
  <c r="O206" i="1" s="1"/>
  <c r="M210" i="1"/>
  <c r="O210" i="1" s="1"/>
  <c r="M214" i="1"/>
  <c r="O214" i="1" s="1"/>
  <c r="M218" i="1"/>
  <c r="O218" i="1" s="1"/>
  <c r="M222" i="1"/>
  <c r="O222" i="1" s="1"/>
  <c r="M226" i="1"/>
  <c r="O226" i="1" s="1"/>
  <c r="M230" i="1"/>
  <c r="O230" i="1" s="1"/>
  <c r="M234" i="1"/>
  <c r="O234" i="1" s="1"/>
  <c r="M238" i="1"/>
  <c r="O238" i="1" s="1"/>
  <c r="M242" i="1"/>
  <c r="O242" i="1" s="1"/>
  <c r="M246" i="1"/>
  <c r="O246" i="1" s="1"/>
  <c r="M250" i="1"/>
  <c r="O250" i="1" s="1"/>
  <c r="M254" i="1"/>
  <c r="O254" i="1" s="1"/>
  <c r="M258" i="1"/>
  <c r="O258" i="1" s="1"/>
  <c r="M262" i="1"/>
  <c r="O262" i="1" s="1"/>
  <c r="M266" i="1"/>
  <c r="O266" i="1" s="1"/>
  <c r="M270" i="1"/>
  <c r="O270" i="1" s="1"/>
  <c r="M274" i="1"/>
  <c r="O274" i="1" s="1"/>
  <c r="M278" i="1"/>
  <c r="O278" i="1" s="1"/>
  <c r="M282" i="1"/>
  <c r="O282" i="1" s="1"/>
  <c r="M286" i="1"/>
  <c r="O286" i="1" s="1"/>
  <c r="M290" i="1"/>
  <c r="O290" i="1" s="1"/>
  <c r="M294" i="1"/>
  <c r="O294" i="1" s="1"/>
  <c r="M298" i="1"/>
  <c r="O298" i="1" s="1"/>
  <c r="M302" i="1"/>
  <c r="O302" i="1" s="1"/>
  <c r="M306" i="1"/>
  <c r="O306" i="1" s="1"/>
  <c r="M310" i="1"/>
  <c r="O310" i="1" s="1"/>
  <c r="M314" i="1"/>
  <c r="O314" i="1" s="1"/>
  <c r="M318" i="1"/>
  <c r="O318" i="1" s="1"/>
  <c r="M322" i="1"/>
  <c r="O322" i="1" s="1"/>
  <c r="M326" i="1"/>
  <c r="O326" i="1" s="1"/>
  <c r="M330" i="1"/>
  <c r="O330" i="1" s="1"/>
  <c r="M334" i="1"/>
  <c r="O334" i="1" s="1"/>
  <c r="M338" i="1"/>
  <c r="O338" i="1" s="1"/>
  <c r="M342" i="1"/>
  <c r="O342" i="1" s="1"/>
  <c r="M346" i="1"/>
  <c r="O346" i="1" s="1"/>
  <c r="M350" i="1"/>
  <c r="O350" i="1" s="1"/>
  <c r="M354" i="1"/>
  <c r="O354" i="1" s="1"/>
  <c r="M358" i="1"/>
  <c r="O358" i="1" s="1"/>
  <c r="M362" i="1"/>
  <c r="O362" i="1" s="1"/>
  <c r="M366" i="1"/>
  <c r="O366" i="1" s="1"/>
  <c r="M370" i="1"/>
  <c r="O370" i="1" s="1"/>
  <c r="M374" i="1"/>
  <c r="O374" i="1" s="1"/>
  <c r="M378" i="1"/>
  <c r="O378" i="1" s="1"/>
  <c r="M382" i="1"/>
  <c r="O382" i="1" s="1"/>
  <c r="M386" i="1"/>
  <c r="O386" i="1" s="1"/>
  <c r="M390" i="1"/>
  <c r="O390" i="1" s="1"/>
  <c r="M394" i="1"/>
  <c r="O394" i="1" s="1"/>
  <c r="M398" i="1"/>
  <c r="O398" i="1" s="1"/>
  <c r="M402" i="1"/>
  <c r="O402" i="1" s="1"/>
  <c r="M406" i="1"/>
  <c r="O406" i="1" s="1"/>
  <c r="M410" i="1"/>
  <c r="O410" i="1" s="1"/>
  <c r="M416" i="1"/>
  <c r="O416" i="1" s="1"/>
  <c r="M420" i="1"/>
  <c r="O420" i="1" s="1"/>
  <c r="M424" i="1"/>
  <c r="O424" i="1" s="1"/>
  <c r="M428" i="1"/>
  <c r="O428" i="1" s="1"/>
  <c r="M432" i="1"/>
  <c r="O432" i="1" s="1"/>
  <c r="M436" i="1"/>
  <c r="O436" i="1" s="1"/>
  <c r="M440" i="1"/>
  <c r="O440" i="1" s="1"/>
  <c r="M444" i="1"/>
  <c r="O444" i="1" s="1"/>
  <c r="M448" i="1"/>
  <c r="O448" i="1" s="1"/>
  <c r="M452" i="1"/>
  <c r="O452" i="1" s="1"/>
  <c r="M456" i="1"/>
  <c r="O456" i="1" s="1"/>
  <c r="M460" i="1"/>
  <c r="O460" i="1" s="1"/>
  <c r="M464" i="1"/>
  <c r="O464" i="1" s="1"/>
  <c r="M468" i="1"/>
  <c r="O468" i="1" s="1"/>
  <c r="M472" i="1"/>
  <c r="O472" i="1" s="1"/>
  <c r="M476" i="1"/>
  <c r="O476" i="1" s="1"/>
  <c r="M480" i="1"/>
  <c r="O480" i="1" s="1"/>
  <c r="M484" i="1"/>
  <c r="O484" i="1" s="1"/>
  <c r="M488" i="1"/>
  <c r="O488" i="1" s="1"/>
  <c r="M492" i="1"/>
  <c r="O492" i="1" s="1"/>
  <c r="M496" i="1"/>
  <c r="O496" i="1" s="1"/>
  <c r="M500" i="1"/>
  <c r="O500" i="1" s="1"/>
  <c r="M504" i="1"/>
  <c r="O504" i="1" s="1"/>
  <c r="M508" i="1"/>
  <c r="O508" i="1" s="1"/>
  <c r="M512" i="1"/>
  <c r="O512" i="1" s="1"/>
  <c r="M516" i="1"/>
  <c r="O516" i="1" s="1"/>
  <c r="M520" i="1"/>
  <c r="O520" i="1" s="1"/>
  <c r="M524" i="1"/>
  <c r="O524" i="1" s="1"/>
  <c r="M528" i="1"/>
  <c r="O528" i="1" s="1"/>
  <c r="M532" i="1"/>
  <c r="O532" i="1" s="1"/>
  <c r="M536" i="1"/>
  <c r="O536" i="1" s="1"/>
  <c r="M540" i="1"/>
  <c r="O540" i="1" s="1"/>
  <c r="M544" i="1"/>
  <c r="O544" i="1" s="1"/>
  <c r="M548" i="1"/>
  <c r="O548" i="1" s="1"/>
  <c r="M552" i="1"/>
  <c r="O552" i="1" s="1"/>
  <c r="M556" i="1"/>
  <c r="O556" i="1" s="1"/>
  <c r="M560" i="1"/>
  <c r="O560" i="1" s="1"/>
  <c r="M564" i="1"/>
  <c r="O564" i="1" s="1"/>
  <c r="M568" i="1"/>
  <c r="O568" i="1" s="1"/>
  <c r="M572" i="1"/>
  <c r="O572" i="1" s="1"/>
  <c r="M576" i="1"/>
  <c r="O576" i="1" s="1"/>
  <c r="M580" i="1"/>
  <c r="O580" i="1" s="1"/>
  <c r="M584" i="1"/>
  <c r="O584" i="1" s="1"/>
  <c r="M588" i="1"/>
  <c r="O588" i="1" s="1"/>
  <c r="M592" i="1"/>
  <c r="O592" i="1" s="1"/>
  <c r="M596" i="1"/>
  <c r="O596" i="1" s="1"/>
  <c r="M600" i="1"/>
  <c r="O600" i="1" s="1"/>
  <c r="M604" i="1"/>
  <c r="O604" i="1" s="1"/>
  <c r="M608" i="1"/>
  <c r="O608" i="1" s="1"/>
  <c r="M612" i="1"/>
  <c r="O612" i="1" s="1"/>
  <c r="M616" i="1"/>
  <c r="O616" i="1" s="1"/>
  <c r="M549" i="1"/>
  <c r="O549" i="1" s="1"/>
  <c r="M553" i="1"/>
  <c r="O553" i="1" s="1"/>
  <c r="M557" i="1"/>
  <c r="O557" i="1" s="1"/>
  <c r="M561" i="1"/>
  <c r="O561" i="1" s="1"/>
  <c r="M565" i="1"/>
  <c r="O565" i="1" s="1"/>
  <c r="M569" i="1"/>
  <c r="O569" i="1" s="1"/>
  <c r="M573" i="1"/>
  <c r="O573" i="1" s="1"/>
  <c r="M577" i="1"/>
  <c r="O577" i="1" s="1"/>
  <c r="M581" i="1"/>
  <c r="O581" i="1" s="1"/>
  <c r="M585" i="1"/>
  <c r="O585" i="1" s="1"/>
  <c r="M589" i="1"/>
  <c r="O589" i="1" s="1"/>
  <c r="M593" i="1"/>
  <c r="O593" i="1" s="1"/>
  <c r="M597" i="1"/>
  <c r="O597" i="1" s="1"/>
  <c r="M601" i="1"/>
  <c r="O601" i="1" s="1"/>
  <c r="M605" i="1"/>
  <c r="O605" i="1" s="1"/>
  <c r="M609" i="1"/>
  <c r="O609" i="1" s="1"/>
  <c r="M613" i="1"/>
  <c r="O613" i="1" s="1"/>
  <c r="M617" i="1"/>
  <c r="O617" i="1" s="1"/>
  <c r="M8" i="1"/>
  <c r="O8" i="1" s="1"/>
  <c r="M12" i="1"/>
  <c r="O12" i="1" s="1"/>
  <c r="M16" i="1"/>
  <c r="O16" i="1" s="1"/>
  <c r="M20" i="1"/>
  <c r="O20" i="1" s="1"/>
  <c r="M24" i="1"/>
  <c r="O24" i="1" s="1"/>
  <c r="M28" i="1"/>
  <c r="O28" i="1" s="1"/>
  <c r="M32" i="1"/>
  <c r="O32" i="1" s="1"/>
  <c r="M36" i="1"/>
  <c r="O36" i="1" s="1"/>
  <c r="M40" i="1"/>
  <c r="O40" i="1" s="1"/>
  <c r="M44" i="1"/>
  <c r="O44" i="1" s="1"/>
  <c r="M48" i="1"/>
  <c r="O48" i="1" s="1"/>
  <c r="M52" i="1"/>
  <c r="O52" i="1" s="1"/>
  <c r="M56" i="1"/>
  <c r="O56" i="1" s="1"/>
  <c r="M60" i="1"/>
  <c r="O60" i="1" s="1"/>
  <c r="M64" i="1"/>
  <c r="O64" i="1" s="1"/>
  <c r="M68" i="1"/>
  <c r="O68" i="1" s="1"/>
  <c r="M72" i="1"/>
  <c r="O72" i="1" s="1"/>
  <c r="M76" i="1"/>
  <c r="O76" i="1" s="1"/>
  <c r="M80" i="1"/>
  <c r="O80" i="1" s="1"/>
  <c r="M84" i="1"/>
  <c r="O84" i="1" s="1"/>
  <c r="M88" i="1"/>
  <c r="O88" i="1" s="1"/>
  <c r="M92" i="1"/>
  <c r="O92" i="1" s="1"/>
  <c r="M96" i="1"/>
  <c r="O96" i="1" s="1"/>
  <c r="M100" i="1"/>
  <c r="O100" i="1" s="1"/>
  <c r="M104" i="1"/>
  <c r="O104" i="1" s="1"/>
  <c r="M108" i="1"/>
  <c r="O108" i="1" s="1"/>
  <c r="M112" i="1"/>
  <c r="O112" i="1" s="1"/>
  <c r="M116" i="1"/>
  <c r="O116" i="1" s="1"/>
  <c r="M120" i="1"/>
  <c r="O120" i="1" s="1"/>
  <c r="M124" i="1"/>
  <c r="O124" i="1" s="1"/>
  <c r="M128" i="1"/>
  <c r="O128" i="1" s="1"/>
  <c r="M132" i="1"/>
  <c r="O132" i="1" s="1"/>
  <c r="M136" i="1"/>
  <c r="O136" i="1" s="1"/>
  <c r="M140" i="1"/>
  <c r="O140" i="1" s="1"/>
  <c r="M144" i="1"/>
  <c r="O144" i="1" s="1"/>
  <c r="M148" i="1"/>
  <c r="O148" i="1" s="1"/>
  <c r="M152" i="1"/>
  <c r="O152" i="1" s="1"/>
  <c r="M156" i="1"/>
  <c r="O156" i="1" s="1"/>
  <c r="M160" i="1"/>
  <c r="O160" i="1" s="1"/>
  <c r="M164" i="1"/>
  <c r="O164" i="1" s="1"/>
  <c r="M168" i="1"/>
  <c r="O168" i="1" s="1"/>
  <c r="M172" i="1"/>
  <c r="O172" i="1" s="1"/>
  <c r="M176" i="1"/>
  <c r="O176" i="1" s="1"/>
  <c r="M180" i="1"/>
  <c r="O180" i="1" s="1"/>
  <c r="M184" i="1"/>
  <c r="O184" i="1" s="1"/>
  <c r="M188" i="1"/>
  <c r="O188" i="1" s="1"/>
  <c r="M192" i="1"/>
  <c r="O192" i="1" s="1"/>
  <c r="M196" i="1"/>
  <c r="O196" i="1" s="1"/>
  <c r="M200" i="1"/>
  <c r="O200" i="1" s="1"/>
  <c r="M204" i="1"/>
  <c r="O204" i="1" s="1"/>
  <c r="M208" i="1"/>
  <c r="O208" i="1" s="1"/>
  <c r="M212" i="1"/>
  <c r="O212" i="1" s="1"/>
  <c r="M216" i="1"/>
  <c r="O216" i="1" s="1"/>
  <c r="M220" i="1"/>
  <c r="O220" i="1" s="1"/>
  <c r="M224" i="1"/>
  <c r="O224" i="1" s="1"/>
  <c r="M228" i="1"/>
  <c r="O228" i="1" s="1"/>
  <c r="M232" i="1"/>
  <c r="O232" i="1" s="1"/>
  <c r="M236" i="1"/>
  <c r="O236" i="1" s="1"/>
  <c r="M240" i="1"/>
  <c r="O240" i="1" s="1"/>
  <c r="M244" i="1"/>
  <c r="O244" i="1" s="1"/>
  <c r="M248" i="1"/>
  <c r="O248" i="1" s="1"/>
  <c r="M252" i="1"/>
  <c r="O252" i="1" s="1"/>
  <c r="M256" i="1"/>
  <c r="O256" i="1" s="1"/>
  <c r="M260" i="1"/>
  <c r="O260" i="1" s="1"/>
  <c r="M264" i="1"/>
  <c r="O264" i="1" s="1"/>
  <c r="M268" i="1"/>
  <c r="O268" i="1" s="1"/>
  <c r="M272" i="1"/>
  <c r="O272" i="1" s="1"/>
  <c r="M276" i="1"/>
  <c r="O276" i="1" s="1"/>
  <c r="M280" i="1"/>
  <c r="O280" i="1" s="1"/>
  <c r="M284" i="1"/>
  <c r="O284" i="1" s="1"/>
  <c r="M288" i="1"/>
  <c r="O288" i="1" s="1"/>
  <c r="M292" i="1"/>
  <c r="O292" i="1" s="1"/>
  <c r="M296" i="1"/>
  <c r="O296" i="1" s="1"/>
  <c r="M300" i="1"/>
  <c r="O300" i="1" s="1"/>
  <c r="M304" i="1"/>
  <c r="O304" i="1" s="1"/>
  <c r="M308" i="1"/>
  <c r="O308" i="1" s="1"/>
  <c r="M312" i="1"/>
  <c r="O312" i="1" s="1"/>
  <c r="M316" i="1"/>
  <c r="O316" i="1" s="1"/>
  <c r="M320" i="1"/>
  <c r="O320" i="1" s="1"/>
  <c r="M324" i="1"/>
  <c r="O324" i="1" s="1"/>
  <c r="M328" i="1"/>
  <c r="O328" i="1" s="1"/>
  <c r="M332" i="1"/>
  <c r="O332" i="1" s="1"/>
  <c r="M336" i="1"/>
  <c r="O336" i="1" s="1"/>
  <c r="M340" i="1"/>
  <c r="O340" i="1" s="1"/>
  <c r="M344" i="1"/>
  <c r="O344" i="1" s="1"/>
  <c r="M348" i="1"/>
  <c r="O348" i="1" s="1"/>
  <c r="M352" i="1"/>
  <c r="O352" i="1" s="1"/>
  <c r="M356" i="1"/>
  <c r="O356" i="1" s="1"/>
  <c r="M360" i="1"/>
  <c r="O360" i="1" s="1"/>
  <c r="M364" i="1"/>
  <c r="O364" i="1" s="1"/>
  <c r="M368" i="1"/>
  <c r="O368" i="1" s="1"/>
  <c r="M372" i="1"/>
  <c r="O372" i="1" s="1"/>
  <c r="M376" i="1"/>
  <c r="O376" i="1" s="1"/>
  <c r="M380" i="1"/>
  <c r="O380" i="1" s="1"/>
  <c r="M384" i="1"/>
  <c r="O384" i="1" s="1"/>
  <c r="M388" i="1"/>
  <c r="O388" i="1" s="1"/>
  <c r="M392" i="1"/>
  <c r="O392" i="1" s="1"/>
  <c r="M396" i="1"/>
  <c r="O396" i="1" s="1"/>
  <c r="M400" i="1"/>
  <c r="O400" i="1" s="1"/>
  <c r="M404" i="1"/>
  <c r="O404" i="1" s="1"/>
  <c r="M408" i="1"/>
  <c r="O408" i="1" s="1"/>
  <c r="M412" i="1"/>
  <c r="O412" i="1" s="1"/>
  <c r="M418" i="1"/>
  <c r="O418" i="1" s="1"/>
  <c r="M422" i="1"/>
  <c r="O422" i="1" s="1"/>
  <c r="M426" i="1"/>
  <c r="O426" i="1" s="1"/>
  <c r="M430" i="1"/>
  <c r="O430" i="1" s="1"/>
  <c r="M434" i="1"/>
  <c r="O434" i="1" s="1"/>
  <c r="M438" i="1"/>
  <c r="O438" i="1" s="1"/>
  <c r="M442" i="1"/>
  <c r="O442" i="1" s="1"/>
  <c r="M446" i="1"/>
  <c r="O446" i="1" s="1"/>
  <c r="M450" i="1"/>
  <c r="O450" i="1" s="1"/>
  <c r="M454" i="1"/>
  <c r="O454" i="1" s="1"/>
  <c r="M458" i="1"/>
  <c r="O458" i="1" s="1"/>
  <c r="M462" i="1"/>
  <c r="O462" i="1" s="1"/>
  <c r="M466" i="1"/>
  <c r="O466" i="1" s="1"/>
  <c r="M470" i="1"/>
  <c r="O470" i="1" s="1"/>
  <c r="M474" i="1"/>
  <c r="O474" i="1" s="1"/>
  <c r="M478" i="1"/>
  <c r="O478" i="1" s="1"/>
  <c r="M482" i="1"/>
  <c r="O482" i="1" s="1"/>
  <c r="M486" i="1"/>
  <c r="O486" i="1" s="1"/>
  <c r="M490" i="1"/>
  <c r="O490" i="1" s="1"/>
  <c r="M494" i="1"/>
  <c r="O494" i="1" s="1"/>
  <c r="M498" i="1"/>
  <c r="O498" i="1" s="1"/>
  <c r="M502" i="1"/>
  <c r="O502" i="1" s="1"/>
  <c r="M506" i="1"/>
  <c r="O506" i="1" s="1"/>
  <c r="M510" i="1"/>
  <c r="O510" i="1" s="1"/>
  <c r="M514" i="1"/>
  <c r="O514" i="1" s="1"/>
  <c r="M518" i="1"/>
  <c r="O518" i="1" s="1"/>
  <c r="M522" i="1"/>
  <c r="O522" i="1" s="1"/>
  <c r="M526" i="1"/>
  <c r="O526" i="1" s="1"/>
  <c r="M530" i="1"/>
  <c r="O530" i="1" s="1"/>
  <c r="M534" i="1"/>
  <c r="O534" i="1" s="1"/>
  <c r="M538" i="1"/>
  <c r="O538" i="1" s="1"/>
  <c r="M542" i="1"/>
  <c r="O542" i="1" s="1"/>
  <c r="M546" i="1"/>
  <c r="O546" i="1" s="1"/>
  <c r="M550" i="1"/>
  <c r="O550" i="1" s="1"/>
  <c r="M554" i="1"/>
  <c r="O554" i="1" s="1"/>
  <c r="M558" i="1"/>
  <c r="O558" i="1" s="1"/>
  <c r="M562" i="1"/>
  <c r="O562" i="1" s="1"/>
  <c r="M566" i="1"/>
  <c r="O566" i="1" s="1"/>
  <c r="M570" i="1"/>
  <c r="O570" i="1" s="1"/>
  <c r="M574" i="1"/>
  <c r="O574" i="1" s="1"/>
  <c r="M578" i="1"/>
  <c r="O578" i="1" s="1"/>
  <c r="M582" i="1"/>
  <c r="O582" i="1" s="1"/>
  <c r="M586" i="1"/>
  <c r="O586" i="1" s="1"/>
  <c r="M590" i="1"/>
  <c r="O590" i="1" s="1"/>
  <c r="M594" i="1"/>
  <c r="O594" i="1" s="1"/>
  <c r="M598" i="1"/>
  <c r="O598" i="1" s="1"/>
  <c r="M602" i="1"/>
  <c r="O602" i="1" s="1"/>
  <c r="M606" i="1"/>
  <c r="O606" i="1" s="1"/>
  <c r="M610" i="1"/>
  <c r="O610" i="1" s="1"/>
  <c r="M614" i="1"/>
  <c r="O614" i="1" s="1"/>
  <c r="M414" i="1"/>
  <c r="O414" i="1" s="1"/>
  <c r="M4" i="1"/>
  <c r="C4" i="10" s="1"/>
  <c r="E4" i="10" s="1"/>
  <c r="E33" i="10" s="1"/>
  <c r="K49" i="2"/>
  <c r="O4" i="1"/>
  <c r="J49" i="2"/>
  <c r="E49" i="2" s="1"/>
  <c r="K89" i="2"/>
  <c r="E89" i="2" s="1"/>
  <c r="E8" i="2" l="1"/>
  <c r="C53" i="6"/>
  <c r="C45" i="6"/>
  <c r="C11" i="6"/>
  <c r="C9" i="6"/>
  <c r="M13" i="1"/>
  <c r="O13" i="1" s="1"/>
  <c r="C5" i="6"/>
  <c r="A11" i="8" l="1"/>
  <c r="A10" i="8"/>
  <c r="A12" i="8"/>
  <c r="E416" i="1" l="1"/>
  <c r="C4" i="8"/>
  <c r="A5" i="8" l="1"/>
  <c r="E415" i="1" l="1"/>
  <c r="E414" i="1"/>
  <c r="C72" i="6" l="1"/>
  <c r="D23" i="7"/>
  <c r="G23" i="7" l="1"/>
  <c r="D25" i="7"/>
  <c r="E8" i="8"/>
  <c r="F8" i="8"/>
  <c r="I8" i="8" s="1"/>
  <c r="F12" i="8"/>
  <c r="I12" i="8" s="1"/>
  <c r="E12" i="8"/>
  <c r="F14" i="8"/>
  <c r="I14" i="8" s="1"/>
  <c r="E14" i="8"/>
  <c r="I18" i="8"/>
  <c r="I22" i="8"/>
  <c r="I26" i="8"/>
  <c r="I30" i="8"/>
  <c r="I19" i="8"/>
  <c r="I23" i="8"/>
  <c r="I27" i="8"/>
  <c r="I31" i="8"/>
  <c r="F10" i="8"/>
  <c r="I10" i="8" s="1"/>
  <c r="E10" i="8"/>
  <c r="E9" i="8"/>
  <c r="F9" i="8"/>
  <c r="I9" i="8" s="1"/>
  <c r="E11" i="8"/>
  <c r="F11" i="8"/>
  <c r="I11" i="8" s="1"/>
  <c r="E13" i="8"/>
  <c r="F13" i="8"/>
  <c r="I13" i="8" s="1"/>
  <c r="I16" i="8"/>
  <c r="I20" i="8"/>
  <c r="I24" i="8"/>
  <c r="I28" i="8"/>
  <c r="I32" i="8"/>
  <c r="I17" i="8"/>
  <c r="I29" i="8"/>
  <c r="D25" i="8"/>
  <c r="C9" i="7" s="1"/>
  <c r="C25" i="8"/>
  <c r="A27" i="8"/>
  <c r="A28" i="8"/>
  <c r="A29" i="8"/>
  <c r="A30" i="8"/>
  <c r="A31" i="8"/>
  <c r="A26" i="8"/>
  <c r="D21" i="8"/>
  <c r="C8" i="7" s="1"/>
  <c r="C21" i="8"/>
  <c r="A23" i="8"/>
  <c r="A24" i="8"/>
  <c r="A22" i="8"/>
  <c r="D15" i="8"/>
  <c r="C7" i="7" s="1"/>
  <c r="C15" i="8"/>
  <c r="D7" i="8"/>
  <c r="C6" i="7" s="1"/>
  <c r="C7" i="8"/>
  <c r="D4" i="8"/>
  <c r="C5" i="7" s="1"/>
  <c r="A17" i="8"/>
  <c r="A18" i="8"/>
  <c r="A19" i="8"/>
  <c r="A20" i="8"/>
  <c r="A16" i="8"/>
  <c r="A9" i="8"/>
  <c r="A13" i="8"/>
  <c r="A14" i="8"/>
  <c r="A8" i="8"/>
  <c r="A6" i="8"/>
  <c r="A7" i="7"/>
  <c r="B7" i="7"/>
  <c r="A4" i="8"/>
  <c r="J16" i="8" l="1"/>
  <c r="E7" i="8"/>
  <c r="E21" i="8"/>
  <c r="F25" i="8"/>
  <c r="J20" i="8"/>
  <c r="E15" i="8"/>
  <c r="F7" i="8"/>
  <c r="J26" i="8"/>
  <c r="F21" i="8"/>
  <c r="J32" i="8"/>
  <c r="J24" i="8"/>
  <c r="I21" i="8"/>
  <c r="F8" i="7" s="1"/>
  <c r="I25" i="8"/>
  <c r="F9" i="7" s="1"/>
  <c r="E25" i="8"/>
  <c r="E9" i="7" s="1"/>
  <c r="I7" i="8"/>
  <c r="F6" i="7" s="1"/>
  <c r="F15" i="8"/>
  <c r="E7" i="7" s="1"/>
  <c r="J22" i="8"/>
  <c r="J31" i="8"/>
  <c r="J27" i="8"/>
  <c r="J23" i="8"/>
  <c r="J19" i="8"/>
  <c r="J30" i="8"/>
  <c r="J18" i="8"/>
  <c r="J14" i="8"/>
  <c r="J12" i="8"/>
  <c r="J10" i="8"/>
  <c r="J8" i="8"/>
  <c r="J29" i="8"/>
  <c r="J17" i="8"/>
  <c r="J15" i="8" s="1"/>
  <c r="J28" i="8"/>
  <c r="I15" i="8"/>
  <c r="F7" i="7" s="1"/>
  <c r="J13" i="8"/>
  <c r="J11" i="8"/>
  <c r="J9" i="8"/>
  <c r="D33" i="8"/>
  <c r="C33" i="8"/>
  <c r="C10" i="7"/>
  <c r="E8" i="7" l="1"/>
  <c r="G8" i="7" s="1"/>
  <c r="E6" i="7"/>
  <c r="G6" i="7" s="1"/>
  <c r="G9" i="7"/>
  <c r="F6" i="8"/>
  <c r="E6" i="8"/>
  <c r="G7" i="7"/>
  <c r="J21" i="8"/>
  <c r="J25" i="8"/>
  <c r="J7" i="8"/>
  <c r="I6" i="8"/>
  <c r="G14" i="7"/>
  <c r="J6" i="8" l="1"/>
  <c r="D6" i="6" l="1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5" i="6"/>
  <c r="E73" i="6" l="1"/>
  <c r="D73" i="6"/>
  <c r="E192" i="1"/>
  <c r="E193" i="1"/>
  <c r="E194" i="1"/>
  <c r="E195" i="1"/>
  <c r="E217" i="1"/>
  <c r="E218" i="1"/>
  <c r="E219" i="1"/>
  <c r="E220" i="1"/>
  <c r="E229" i="1"/>
  <c r="E234" i="1"/>
  <c r="E235" i="1"/>
  <c r="E236" i="1"/>
  <c r="E237" i="1"/>
  <c r="E239" i="1"/>
  <c r="E244" i="1"/>
  <c r="E169" i="1"/>
  <c r="E170" i="1"/>
  <c r="E171" i="1"/>
  <c r="E172" i="1"/>
  <c r="E173" i="1"/>
  <c r="E174" i="1"/>
  <c r="E175" i="1"/>
  <c r="E177" i="1"/>
  <c r="E178" i="1"/>
  <c r="E179" i="1"/>
  <c r="E180" i="1"/>
  <c r="E181" i="1"/>
  <c r="E182" i="1"/>
  <c r="E186" i="1"/>
  <c r="E187" i="1"/>
  <c r="E188" i="1"/>
  <c r="E189" i="1"/>
  <c r="E190" i="1"/>
  <c r="E191" i="1"/>
  <c r="G13" i="7" l="1"/>
  <c r="E129" i="1"/>
  <c r="E130" i="1"/>
  <c r="F15" i="6" l="1"/>
  <c r="F13" i="6"/>
  <c r="F11" i="6"/>
  <c r="F9" i="6"/>
  <c r="F7" i="6"/>
  <c r="F23" i="6"/>
  <c r="F14" i="6"/>
  <c r="F12" i="6"/>
  <c r="F10" i="6"/>
  <c r="F8" i="6"/>
  <c r="F6" i="6"/>
  <c r="F26" i="6"/>
  <c r="Q126" i="2"/>
  <c r="P126" i="2"/>
  <c r="O126" i="2"/>
  <c r="E5" i="8" l="1"/>
  <c r="F5" i="8"/>
  <c r="E4" i="8"/>
  <c r="E33" i="8" s="1"/>
  <c r="F24" i="6"/>
  <c r="F36" i="6"/>
  <c r="F40" i="6"/>
  <c r="F44" i="6"/>
  <c r="F48" i="6"/>
  <c r="F52" i="6"/>
  <c r="F56" i="6"/>
  <c r="F60" i="6"/>
  <c r="F64" i="6"/>
  <c r="F38" i="6"/>
  <c r="F42" i="6"/>
  <c r="F46" i="6"/>
  <c r="F50" i="6"/>
  <c r="F54" i="6"/>
  <c r="F58" i="6"/>
  <c r="F62" i="6"/>
  <c r="F66" i="6"/>
  <c r="F30" i="6"/>
  <c r="F28" i="6"/>
  <c r="F32" i="6"/>
  <c r="F18" i="6"/>
  <c r="F22" i="6"/>
  <c r="F68" i="6"/>
  <c r="F70" i="6"/>
  <c r="F16" i="6"/>
  <c r="F20" i="6"/>
  <c r="F65" i="6"/>
  <c r="F69" i="6"/>
  <c r="F19" i="6"/>
  <c r="F27" i="6"/>
  <c r="F33" i="6"/>
  <c r="F37" i="6"/>
  <c r="F41" i="6"/>
  <c r="F45" i="6"/>
  <c r="F49" i="6"/>
  <c r="F53" i="6"/>
  <c r="F57" i="6"/>
  <c r="F61" i="6"/>
  <c r="F31" i="6"/>
  <c r="F67" i="6"/>
  <c r="F71" i="6"/>
  <c r="F17" i="6"/>
  <c r="F21" i="6"/>
  <c r="F25" i="6"/>
  <c r="F29" i="6"/>
  <c r="F39" i="6"/>
  <c r="F43" i="6"/>
  <c r="F47" i="6"/>
  <c r="F51" i="6"/>
  <c r="F55" i="6"/>
  <c r="F59" i="6"/>
  <c r="F63" i="6"/>
  <c r="F5" i="6"/>
  <c r="J126" i="2"/>
  <c r="L126" i="2"/>
  <c r="N126" i="2"/>
  <c r="F126" i="2"/>
  <c r="I126" i="2"/>
  <c r="K126" i="2"/>
  <c r="M126" i="2"/>
  <c r="G126" i="2"/>
  <c r="H126" i="2"/>
  <c r="E617" i="1"/>
  <c r="I5" i="8" l="1"/>
  <c r="F4" i="8"/>
  <c r="F33" i="8" s="1"/>
  <c r="E185" i="1"/>
  <c r="E5" i="7" l="1"/>
  <c r="J5" i="8"/>
  <c r="J4" i="8" s="1"/>
  <c r="J33" i="8" s="1"/>
  <c r="I4" i="8"/>
  <c r="E133" i="1"/>
  <c r="E140" i="1"/>
  <c r="E145" i="1"/>
  <c r="F5" i="7" l="1"/>
  <c r="F10" i="7" s="1"/>
  <c r="I33" i="8"/>
  <c r="E78" i="2" s="1"/>
  <c r="E10" i="7"/>
  <c r="E48" i="1"/>
  <c r="E64" i="1"/>
  <c r="C34" i="6" l="1"/>
  <c r="G5" i="7"/>
  <c r="G10" i="7" s="1"/>
  <c r="F35" i="6"/>
  <c r="E82" i="1"/>
  <c r="E83" i="1"/>
  <c r="E84" i="1"/>
  <c r="E85" i="1"/>
  <c r="E87" i="1"/>
  <c r="E86" i="1"/>
  <c r="E75" i="1"/>
  <c r="E77" i="1"/>
  <c r="E95" i="1"/>
  <c r="E101" i="1"/>
  <c r="E76" i="1"/>
  <c r="E92" i="1"/>
  <c r="E88" i="1"/>
  <c r="E89" i="1"/>
  <c r="E90" i="1"/>
  <c r="E91" i="1"/>
  <c r="E94" i="1"/>
  <c r="E98" i="1"/>
  <c r="E96" i="1"/>
  <c r="E97" i="1"/>
  <c r="E93" i="1"/>
  <c r="E99" i="1"/>
  <c r="E108" i="1"/>
  <c r="E110" i="1"/>
  <c r="E105" i="1"/>
  <c r="E106" i="1"/>
  <c r="E107" i="1"/>
  <c r="E102" i="1"/>
  <c r="E103" i="1"/>
  <c r="E104" i="1"/>
  <c r="E109" i="1"/>
  <c r="E111" i="1"/>
  <c r="E112" i="1"/>
  <c r="E114" i="1"/>
  <c r="E113" i="1"/>
  <c r="E51" i="1"/>
  <c r="E61" i="1"/>
  <c r="E63" i="1"/>
  <c r="E71" i="1"/>
  <c r="E50" i="1"/>
  <c r="E74" i="1"/>
  <c r="E100" i="1"/>
  <c r="E115" i="1"/>
  <c r="E72" i="1"/>
  <c r="E116" i="1"/>
  <c r="E128" i="1"/>
  <c r="E131" i="1"/>
  <c r="E117" i="1"/>
  <c r="E118" i="1"/>
  <c r="E119" i="1"/>
  <c r="E120" i="1"/>
  <c r="E121" i="1"/>
  <c r="E134" i="1"/>
  <c r="E141" i="1"/>
  <c r="E146" i="1"/>
  <c r="E122" i="1"/>
  <c r="E136" i="1"/>
  <c r="E142" i="1"/>
  <c r="E147" i="1"/>
  <c r="E124" i="1"/>
  <c r="E125" i="1"/>
  <c r="E126" i="1"/>
  <c r="E132" i="1"/>
  <c r="E138" i="1"/>
  <c r="E139" i="1"/>
  <c r="E143" i="1"/>
  <c r="E149" i="1"/>
  <c r="E151" i="1"/>
  <c r="E150" i="1"/>
  <c r="E152" i="1"/>
  <c r="E123" i="1"/>
  <c r="E137" i="1"/>
  <c r="E144" i="1"/>
  <c r="E148" i="1"/>
  <c r="E153" i="1"/>
  <c r="E127" i="1"/>
  <c r="E168" i="1"/>
  <c r="E184" i="1"/>
  <c r="E202" i="1"/>
  <c r="E206" i="1"/>
  <c r="E211" i="1"/>
  <c r="E215" i="1"/>
  <c r="E223" i="1"/>
  <c r="E197" i="1"/>
  <c r="E203" i="1"/>
  <c r="E207" i="1"/>
  <c r="E212" i="1"/>
  <c r="E164" i="1"/>
  <c r="E155" i="1"/>
  <c r="E165" i="1"/>
  <c r="E156" i="1"/>
  <c r="E157" i="1"/>
  <c r="E166" i="1"/>
  <c r="E176" i="1"/>
  <c r="E198" i="1"/>
  <c r="E204" i="1"/>
  <c r="E208" i="1"/>
  <c r="E213" i="1"/>
  <c r="E199" i="1"/>
  <c r="E210" i="1"/>
  <c r="E216" i="1"/>
  <c r="E221" i="1"/>
  <c r="E224" i="1"/>
  <c r="E232" i="1"/>
  <c r="E135" i="1"/>
  <c r="E394" i="1"/>
  <c r="E398" i="1"/>
  <c r="E228" i="1"/>
  <c r="E242" i="1"/>
  <c r="E392" i="1"/>
  <c r="E395" i="1"/>
  <c r="E230" i="1"/>
  <c r="E243" i="1"/>
  <c r="E393" i="1"/>
  <c r="E396" i="1"/>
  <c r="E233" i="1"/>
  <c r="E238" i="1"/>
  <c r="E240" i="1"/>
  <c r="E241" i="1"/>
  <c r="E159" i="1"/>
  <c r="E227" i="1"/>
  <c r="E399" i="1"/>
  <c r="E158" i="1"/>
  <c r="E167" i="1"/>
  <c r="E183" i="1"/>
  <c r="E200" i="1"/>
  <c r="E205" i="1"/>
  <c r="C73" i="6" l="1"/>
  <c r="F34" i="6"/>
  <c r="F73" i="6" s="1"/>
  <c r="D27" i="7" s="1"/>
  <c r="G27" i="7" s="1"/>
  <c r="E245" i="1"/>
  <c r="E247" i="1"/>
  <c r="E32" i="1"/>
  <c r="E253" i="1"/>
  <c r="E251" i="1"/>
  <c r="E252" i="1"/>
  <c r="E249" i="1"/>
  <c r="E248" i="1"/>
  <c r="E254" i="1"/>
  <c r="E246" i="1"/>
  <c r="E255" i="1"/>
  <c r="E256" i="1"/>
  <c r="E257" i="1"/>
  <c r="E258" i="1"/>
  <c r="E259" i="1"/>
  <c r="E260" i="1"/>
  <c r="E261" i="1"/>
  <c r="C59" i="5"/>
  <c r="C60" i="5"/>
  <c r="C61" i="5"/>
  <c r="C63" i="5"/>
  <c r="C64" i="5"/>
  <c r="C65" i="5"/>
  <c r="C66" i="5"/>
  <c r="C67" i="5"/>
  <c r="C69" i="5"/>
  <c r="C70" i="5"/>
  <c r="C71" i="5"/>
  <c r="C72" i="5"/>
  <c r="C74" i="5"/>
  <c r="C75" i="5"/>
  <c r="E126" i="2" l="1"/>
  <c r="C7" i="5" l="1"/>
  <c r="C8" i="5"/>
  <c r="C6" i="5"/>
  <c r="C10" i="5"/>
  <c r="C11" i="5"/>
  <c r="C12" i="5"/>
  <c r="C13" i="5"/>
  <c r="C14" i="5"/>
  <c r="C15" i="5"/>
  <c r="C16" i="5"/>
  <c r="C17" i="5"/>
  <c r="C19" i="5"/>
  <c r="C21" i="5"/>
  <c r="C22" i="5"/>
  <c r="C24" i="5"/>
  <c r="C25" i="5"/>
  <c r="C26" i="5"/>
  <c r="C27" i="5"/>
  <c r="C28" i="5"/>
  <c r="C30" i="5"/>
  <c r="C31" i="5"/>
  <c r="C32" i="5"/>
  <c r="C34" i="5"/>
  <c r="C35" i="5"/>
  <c r="C36" i="5"/>
  <c r="C38" i="5"/>
  <c r="C39" i="5"/>
  <c r="C42" i="5"/>
  <c r="C43" i="5"/>
  <c r="C44" i="5"/>
  <c r="C45" i="5"/>
  <c r="C46" i="5"/>
  <c r="C47" i="5"/>
  <c r="C48" i="5"/>
  <c r="C49" i="5"/>
  <c r="C50" i="5"/>
  <c r="C51" i="5"/>
  <c r="C52" i="5"/>
  <c r="C55" i="5"/>
  <c r="C57" i="5"/>
  <c r="C58" i="5"/>
  <c r="C5" i="5"/>
  <c r="E262" i="1" l="1"/>
  <c r="E263" i="1"/>
  <c r="E264" i="1"/>
  <c r="E265" i="1"/>
  <c r="E267" i="1"/>
  <c r="E268" i="1"/>
  <c r="E269" i="1"/>
  <c r="E272" i="1"/>
  <c r="E273" i="1"/>
  <c r="E274" i="1"/>
  <c r="E271" i="1"/>
  <c r="E275" i="1"/>
  <c r="E276" i="1"/>
  <c r="E277" i="1"/>
  <c r="E280" i="1"/>
  <c r="E278" i="1"/>
  <c r="E279" i="1"/>
  <c r="E282" i="1"/>
  <c r="E283" i="1"/>
  <c r="E284" i="1"/>
  <c r="E288" i="1"/>
  <c r="E285" i="1"/>
  <c r="E286" i="1"/>
  <c r="E287" i="1"/>
  <c r="E289" i="1"/>
  <c r="E290" i="1"/>
  <c r="E291" i="1"/>
  <c r="E292" i="1"/>
  <c r="E294" i="1"/>
  <c r="E295" i="1"/>
  <c r="E296" i="1"/>
  <c r="E297" i="1"/>
  <c r="E298" i="1"/>
  <c r="E300" i="1"/>
  <c r="E299" i="1"/>
  <c r="E301" i="1"/>
  <c r="E302" i="1"/>
  <c r="E303" i="1"/>
  <c r="E306" i="1"/>
  <c r="E307" i="1"/>
  <c r="E308" i="1"/>
  <c r="E305" i="1"/>
  <c r="E309" i="1"/>
  <c r="E310" i="1"/>
  <c r="E312" i="1"/>
  <c r="E311" i="1"/>
  <c r="E314" i="1"/>
  <c r="E315" i="1"/>
  <c r="E317" i="1"/>
  <c r="E316" i="1"/>
  <c r="E319" i="1"/>
  <c r="E318" i="1"/>
  <c r="E320" i="1"/>
  <c r="E321" i="1"/>
  <c r="E323" i="1"/>
  <c r="E324" i="1"/>
  <c r="E322" i="1"/>
  <c r="E331" i="1"/>
  <c r="E330" i="1"/>
  <c r="E332" i="1"/>
  <c r="E325" i="1"/>
  <c r="E326" i="1"/>
  <c r="E327" i="1"/>
  <c r="E333" i="1"/>
  <c r="E335" i="1"/>
  <c r="E336" i="1"/>
  <c r="E341" i="1"/>
  <c r="E337" i="1"/>
  <c r="E338" i="1"/>
  <c r="E340" i="1"/>
  <c r="E342" i="1"/>
  <c r="E343" i="1"/>
  <c r="E344" i="1"/>
  <c r="E346" i="1"/>
  <c r="E347" i="1"/>
  <c r="E348" i="1"/>
  <c r="E334" i="1"/>
  <c r="E349" i="1"/>
  <c r="E350" i="1"/>
  <c r="E351" i="1"/>
  <c r="E353" i="1"/>
  <c r="E354" i="1"/>
  <c r="E355" i="1"/>
  <c r="E356" i="1"/>
  <c r="E357" i="1"/>
  <c r="E359" i="1"/>
  <c r="E360" i="1"/>
  <c r="E361" i="1"/>
  <c r="E367" i="1"/>
  <c r="E366" i="1"/>
  <c r="E369" i="1"/>
  <c r="E362" i="1"/>
  <c r="E368" i="1"/>
  <c r="E363" i="1"/>
  <c r="E370" i="1"/>
  <c r="E371" i="1"/>
  <c r="E372" i="1"/>
  <c r="E374" i="1"/>
  <c r="E375" i="1"/>
  <c r="E373" i="1"/>
  <c r="E376" i="1"/>
  <c r="E377" i="1"/>
  <c r="E379" i="1"/>
  <c r="E385" i="1"/>
  <c r="E380" i="1"/>
  <c r="E381" i="1"/>
  <c r="E382" i="1"/>
  <c r="E384" i="1"/>
  <c r="E387" i="1"/>
  <c r="E386" i="1"/>
  <c r="E250" i="1"/>
  <c r="E266" i="1"/>
  <c r="E270" i="1"/>
  <c r="E281" i="1"/>
  <c r="E293" i="1"/>
  <c r="E304" i="1"/>
  <c r="E313" i="1"/>
  <c r="E328" i="1"/>
  <c r="E329" i="1"/>
  <c r="E339" i="1"/>
  <c r="E345" i="1"/>
  <c r="E352" i="1"/>
  <c r="E358" i="1"/>
  <c r="E364" i="1"/>
  <c r="E365" i="1"/>
  <c r="E378" i="1"/>
  <c r="E383" i="1"/>
  <c r="E408" i="1"/>
  <c r="E391" i="1"/>
  <c r="E411" i="1"/>
  <c r="E412" i="1"/>
  <c r="E410" i="1"/>
  <c r="E22" i="1"/>
  <c r="E23" i="1"/>
  <c r="E405" i="1"/>
  <c r="E390" i="1"/>
  <c r="E388" i="1"/>
  <c r="E389" i="1"/>
  <c r="E402" i="1"/>
  <c r="E403" i="1"/>
  <c r="E407" i="1"/>
  <c r="E406" i="1"/>
  <c r="E409" i="1"/>
  <c r="E413" i="1"/>
  <c r="E24" i="1"/>
  <c r="E404" i="1"/>
  <c r="E28" i="1"/>
  <c r="E39" i="1"/>
  <c r="E33" i="1"/>
  <c r="E34" i="1"/>
  <c r="E35" i="1"/>
  <c r="E30" i="1"/>
  <c r="E49" i="1"/>
  <c r="E36" i="1"/>
  <c r="E52" i="1"/>
  <c r="E54" i="1"/>
  <c r="E55" i="1"/>
  <c r="E56" i="1"/>
  <c r="E53" i="1"/>
  <c r="E26" i="1"/>
  <c r="E37" i="1"/>
  <c r="E44" i="1"/>
  <c r="E57" i="1"/>
  <c r="E67" i="1"/>
  <c r="E27" i="1"/>
  <c r="E38" i="1"/>
  <c r="E45" i="1"/>
  <c r="E58" i="1"/>
  <c r="E68" i="1"/>
  <c r="E29" i="1"/>
  <c r="E42" i="1"/>
  <c r="E47" i="1"/>
  <c r="E62" i="1"/>
  <c r="E73" i="1"/>
  <c r="E31" i="1"/>
  <c r="E59" i="1"/>
  <c r="E69" i="1"/>
  <c r="E25" i="1"/>
  <c r="E41" i="1"/>
  <c r="E40" i="1"/>
  <c r="E43" i="1"/>
  <c r="E46" i="1"/>
  <c r="E60" i="1"/>
  <c r="E70" i="1"/>
  <c r="E65" i="1"/>
  <c r="E66" i="1"/>
  <c r="E78" i="1"/>
  <c r="E79" i="1"/>
  <c r="E80" i="1"/>
  <c r="E81" i="1"/>
  <c r="E209" i="1"/>
  <c r="E214" i="1"/>
  <c r="E222" i="1"/>
  <c r="E231" i="1"/>
  <c r="E196" i="1"/>
  <c r="E397" i="1"/>
  <c r="E201" i="1"/>
  <c r="E154" i="1"/>
  <c r="E160" i="1"/>
  <c r="E225" i="1"/>
  <c r="E226" i="1"/>
  <c r="E161" i="1"/>
  <c r="E162" i="1"/>
  <c r="E163" i="1"/>
  <c r="E400" i="1"/>
  <c r="E419" i="1"/>
  <c r="E425" i="1"/>
  <c r="E426" i="1"/>
  <c r="E401" i="1"/>
  <c r="E420" i="1"/>
  <c r="E427" i="1"/>
  <c r="E428" i="1"/>
  <c r="E417" i="1"/>
  <c r="E422" i="1"/>
  <c r="E429" i="1"/>
  <c r="E430" i="1"/>
  <c r="E418" i="1"/>
  <c r="E421" i="1"/>
  <c r="E423" i="1"/>
  <c r="E424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C62" i="5"/>
  <c r="C68" i="5"/>
  <c r="C73" i="5"/>
  <c r="C9" i="5"/>
  <c r="C18" i="5"/>
  <c r="C20" i="5"/>
  <c r="C23" i="5"/>
  <c r="C29" i="5"/>
  <c r="C33" i="5"/>
  <c r="C37" i="5"/>
  <c r="C40" i="5"/>
  <c r="C41" i="5"/>
  <c r="C53" i="5"/>
  <c r="C54" i="5"/>
  <c r="C56" i="5"/>
  <c r="G22" i="7" l="1"/>
  <c r="G25" i="7" s="1"/>
  <c r="G17" i="7"/>
  <c r="G18" i="7" s="1"/>
  <c r="H18" i="7" s="1"/>
  <c r="D18" i="7"/>
  <c r="H27" i="7" l="1"/>
</calcChain>
</file>

<file path=xl/sharedStrings.xml><?xml version="1.0" encoding="utf-8"?>
<sst xmlns="http://schemas.openxmlformats.org/spreadsheetml/2006/main" count="245" uniqueCount="115">
  <si>
    <t>Date</t>
  </si>
  <si>
    <t>Account Name</t>
  </si>
  <si>
    <t>Account Type</t>
  </si>
  <si>
    <t>Account Number</t>
  </si>
  <si>
    <t>ASSETS</t>
  </si>
  <si>
    <t>Fixed Assets</t>
  </si>
  <si>
    <t>Asset</t>
  </si>
  <si>
    <t>Current Assets</t>
  </si>
  <si>
    <t>LIABILITIES</t>
  </si>
  <si>
    <t>Long-term Liabilities</t>
  </si>
  <si>
    <t>Current Liabilities</t>
  </si>
  <si>
    <t>Liability</t>
  </si>
  <si>
    <t>ACCUMULATED FUNDS</t>
  </si>
  <si>
    <t>Expenditure</t>
  </si>
  <si>
    <t>Activity</t>
  </si>
  <si>
    <t>Other</t>
  </si>
  <si>
    <t>Income</t>
  </si>
  <si>
    <t>Donations</t>
  </si>
  <si>
    <t>Interest</t>
  </si>
  <si>
    <t>Details</t>
  </si>
  <si>
    <t>Ref</t>
  </si>
  <si>
    <t>Account #</t>
  </si>
  <si>
    <t>Totals</t>
  </si>
  <si>
    <t>April</t>
  </si>
  <si>
    <t>May</t>
  </si>
  <si>
    <t>Journal</t>
  </si>
  <si>
    <t>Dr</t>
  </si>
  <si>
    <t>Cr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</si>
  <si>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</si>
  <si>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</si>
  <si>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</si>
  <si>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</si>
  <si>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</si>
  <si>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</si>
  <si>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</si>
  <si>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</si>
  <si>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</si>
  <si>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</si>
  <si>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Depreciation</t>
  </si>
  <si>
    <t>EXPENDITURE</t>
  </si>
  <si>
    <t>INCOME</t>
  </si>
  <si>
    <t>Surplus/Deficit</t>
  </si>
  <si>
    <t>Income Statement</t>
  </si>
  <si>
    <t>Raw</t>
  </si>
  <si>
    <t>Journal Debits</t>
  </si>
  <si>
    <t>Journal Credits</t>
  </si>
  <si>
    <t>Combined</t>
  </si>
  <si>
    <t>Profit/Loss</t>
  </si>
  <si>
    <t>Balance Sheet</t>
  </si>
  <si>
    <t>Opening</t>
  </si>
  <si>
    <t>Cashbook</t>
  </si>
  <si>
    <t>Closing</t>
  </si>
  <si>
    <t>Asset Register</t>
  </si>
  <si>
    <t>Purchase Date</t>
  </si>
  <si>
    <t>Cost</t>
  </si>
  <si>
    <t>Asset Schedule</t>
  </si>
  <si>
    <t>Total</t>
  </si>
  <si>
    <t xml:space="preserve">Total </t>
  </si>
  <si>
    <t>Buildings</t>
  </si>
  <si>
    <t>Electronics</t>
  </si>
  <si>
    <t>Method</t>
  </si>
  <si>
    <t>Rate</t>
  </si>
  <si>
    <t>Book value</t>
  </si>
  <si>
    <t>Start of Year</t>
  </si>
  <si>
    <t>Additions</t>
  </si>
  <si>
    <t>Disposals</t>
  </si>
  <si>
    <t>Amount</t>
  </si>
  <si>
    <t>Book Value</t>
  </si>
  <si>
    <t>End of Year</t>
  </si>
  <si>
    <t>Vehicles</t>
  </si>
  <si>
    <t>Furniture and Fittings</t>
  </si>
  <si>
    <t>Other Fixed Assets</t>
  </si>
  <si>
    <t>General</t>
  </si>
  <si>
    <t>Membership</t>
  </si>
  <si>
    <t>Accounts Receivable</t>
  </si>
  <si>
    <t>Salaries/PAYE</t>
  </si>
  <si>
    <t xml:space="preserve">Rent </t>
  </si>
  <si>
    <t xml:space="preserve">Electricity </t>
  </si>
  <si>
    <t>Communication</t>
  </si>
  <si>
    <t>Bank Fees</t>
  </si>
  <si>
    <t>Grant 1</t>
  </si>
  <si>
    <t>Grant 2</t>
  </si>
  <si>
    <t>Amount2</t>
  </si>
  <si>
    <t>Funders</t>
  </si>
  <si>
    <t>Funder Name</t>
  </si>
  <si>
    <t>Funds at Start of Year</t>
  </si>
  <si>
    <t>Column M</t>
  </si>
  <si>
    <t>Column O</t>
  </si>
  <si>
    <t>Current Grant Balance</t>
  </si>
  <si>
    <t>Membership Funds</t>
  </si>
  <si>
    <t>Total Available</t>
  </si>
  <si>
    <t>Cheque Account</t>
  </si>
  <si>
    <t>Savings Account</t>
  </si>
  <si>
    <t>Grants/Contracts</t>
  </si>
  <si>
    <t>Accounts Receivable/Unbanked Income</t>
  </si>
  <si>
    <t>Accounts Payable/Unbanked Expenses</t>
  </si>
  <si>
    <t>Accounts Payable</t>
  </si>
  <si>
    <t>Amount1</t>
  </si>
  <si>
    <t>P1 Account</t>
  </si>
  <si>
    <t>P2 Account</t>
  </si>
  <si>
    <t>S (avings) Account</t>
  </si>
  <si>
    <r>
      <rPr>
        <sz val="10"/>
        <color theme="0"/>
        <rFont val="Arial"/>
        <family val="2"/>
      </rPr>
      <t>C</t>
    </r>
    <r>
      <rPr>
        <b/>
        <sz val="10"/>
        <color theme="0"/>
        <rFont val="Arial"/>
        <family val="2"/>
      </rPr>
      <t xml:space="preserve"> (heque) Account</t>
    </r>
  </si>
  <si>
    <t>P1 (Project 1) Account</t>
  </si>
  <si>
    <t>P2 (Project 2)Account</t>
  </si>
  <si>
    <t xml:space="preserve">Banked? </t>
  </si>
  <si>
    <t>c</t>
  </si>
  <si>
    <t>cheque</t>
  </si>
  <si>
    <t>p1</t>
  </si>
  <si>
    <t>project 1</t>
  </si>
  <si>
    <t>p2</t>
  </si>
  <si>
    <t>project 2</t>
  </si>
  <si>
    <t>s</t>
  </si>
  <si>
    <t>savings</t>
  </si>
  <si>
    <t>Opening Balances</t>
  </si>
  <si>
    <t>Computer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</si>
</sst>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\$* #,##0_-;&quot;-$&quot;* #,##0_-;_-\$* \-_-;_-@_-"/>
    <numFmt numFmtId="165" formatCode="dd/mm/yy;@"/>
    <numFmt numFmtId="166" formatCode="dd/mm/yy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0"/>
      <color theme="6" tint="-0.499984740745262"/>
      <name val="Arial"/>
      <family val="2"/>
    </font>
    <font>
      <b/>
      <sz val="10"/>
      <color theme="6" tint="-0.499984740745262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8" tint="0.79998168889431442"/>
        <bgColor theme="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theme="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2">
    <xf numFmtId="0" fontId="0" fillId="0" borderId="0"/>
    <xf numFmtId="44" fontId="1" fillId="0" borderId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Protection="0">
      <alignment horizontal="left"/>
    </xf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/>
    <xf numFmtId="44" fontId="3" fillId="0" borderId="0" xfId="1" applyFont="1"/>
    <xf numFmtId="44" fontId="2" fillId="0" borderId="0" xfId="1" applyFont="1"/>
    <xf numFmtId="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0" xfId="0" applyAlignment="1">
      <alignment wrapText="1"/>
    </xf>
    <xf numFmtId="44" fontId="0" fillId="0" borderId="0" xfId="0" applyNumberFormat="1"/>
    <xf numFmtId="44" fontId="3" fillId="0" borderId="0" xfId="1" applyFont="1" applyProtection="1">
      <protection locked="0"/>
    </xf>
    <xf numFmtId="1" fontId="0" fillId="0" borderId="0" xfId="0" applyNumberFormat="1" applyProtection="1">
      <protection locked="0"/>
    </xf>
    <xf numFmtId="0" fontId="0" fillId="2" borderId="0" xfId="0" applyFill="1"/>
    <xf numFmtId="44" fontId="3" fillId="3" borderId="0" xfId="1" applyFont="1" applyFill="1"/>
    <xf numFmtId="43" fontId="0" fillId="0" borderId="0" xfId="10" applyFont="1"/>
    <xf numFmtId="43" fontId="0" fillId="0" borderId="0" xfId="0" applyNumberFormat="1"/>
    <xf numFmtId="0" fontId="9" fillId="0" borderId="0" xfId="0" applyFont="1"/>
    <xf numFmtId="44" fontId="2" fillId="3" borderId="0" xfId="1" applyFont="1" applyFill="1"/>
    <xf numFmtId="8" fontId="0" fillId="0" borderId="0" xfId="0" applyNumberFormat="1" applyFill="1"/>
    <xf numFmtId="8" fontId="8" fillId="0" borderId="0" xfId="0" applyNumberFormat="1" applyFont="1" applyFill="1"/>
    <xf numFmtId="0" fontId="8" fillId="0" borderId="0" xfId="0" applyFont="1" applyFill="1"/>
    <xf numFmtId="0" fontId="0" fillId="0" borderId="2" xfId="0" applyBorder="1"/>
    <xf numFmtId="0" fontId="2" fillId="0" borderId="2" xfId="0" applyFont="1" applyBorder="1"/>
    <xf numFmtId="0" fontId="2" fillId="4" borderId="2" xfId="0" applyFont="1" applyFill="1" applyBorder="1"/>
    <xf numFmtId="0" fontId="2" fillId="7" borderId="2" xfId="0" applyFont="1" applyFill="1" applyBorder="1"/>
    <xf numFmtId="0" fontId="0" fillId="7" borderId="2" xfId="0" applyFill="1" applyBorder="1"/>
    <xf numFmtId="0" fontId="2" fillId="0" borderId="2" xfId="0" applyFont="1" applyFill="1" applyBorder="1"/>
    <xf numFmtId="0" fontId="11" fillId="6" borderId="2" xfId="0" applyFont="1" applyFill="1" applyBorder="1"/>
    <xf numFmtId="0" fontId="1" fillId="0" borderId="2" xfId="8" applyFill="1" applyBorder="1"/>
    <xf numFmtId="0" fontId="2" fillId="5" borderId="2" xfId="8" applyFont="1" applyFill="1" applyBorder="1"/>
    <xf numFmtId="0" fontId="0" fillId="5" borderId="2" xfId="0" applyFill="1" applyBorder="1"/>
    <xf numFmtId="0" fontId="0" fillId="8" borderId="0" xfId="0" applyFill="1"/>
    <xf numFmtId="0" fontId="11" fillId="8" borderId="0" xfId="0" applyFont="1" applyFill="1"/>
    <xf numFmtId="0" fontId="0" fillId="0" borderId="2" xfId="0" applyFont="1" applyFill="1" applyBorder="1"/>
    <xf numFmtId="0" fontId="10" fillId="6" borderId="2" xfId="0" applyFont="1" applyFill="1" applyBorder="1"/>
    <xf numFmtId="44" fontId="11" fillId="6" borderId="2" xfId="0" applyNumberFormat="1" applyFont="1" applyFill="1" applyBorder="1"/>
    <xf numFmtId="44" fontId="1" fillId="0" borderId="2" xfId="1" applyFill="1" applyBorder="1"/>
    <xf numFmtId="44" fontId="1" fillId="0" borderId="2" xfId="1" applyBorder="1"/>
    <xf numFmtId="44" fontId="1" fillId="4" borderId="2" xfId="1" applyFill="1" applyBorder="1"/>
    <xf numFmtId="44" fontId="1" fillId="5" borderId="2" xfId="1" applyFill="1" applyBorder="1"/>
    <xf numFmtId="44" fontId="1" fillId="7" borderId="2" xfId="1" applyFill="1" applyBorder="1"/>
    <xf numFmtId="44" fontId="11" fillId="6" borderId="2" xfId="1" applyFont="1" applyFill="1" applyBorder="1"/>
    <xf numFmtId="14" fontId="11" fillId="6" borderId="2" xfId="0" applyNumberFormat="1" applyFont="1" applyFill="1" applyBorder="1"/>
    <xf numFmtId="0" fontId="0" fillId="4" borderId="0" xfId="0" applyFill="1" applyProtection="1"/>
    <xf numFmtId="14" fontId="0" fillId="0" borderId="0" xfId="0" applyNumberFormat="1" applyProtection="1">
      <protection locked="0"/>
    </xf>
    <xf numFmtId="0" fontId="9" fillId="0" borderId="0" xfId="0" applyFont="1" applyProtection="1">
      <protection locked="0"/>
    </xf>
    <xf numFmtId="0" fontId="2" fillId="0" borderId="0" xfId="0" applyFont="1" applyProtection="1">
      <protection locked="0"/>
    </xf>
    <xf numFmtId="44" fontId="2" fillId="0" borderId="0" xfId="1" applyFont="1" applyProtection="1">
      <protection locked="0"/>
    </xf>
    <xf numFmtId="0" fontId="0" fillId="0" borderId="0" xfId="0" applyFont="1" applyProtection="1">
      <protection locked="0"/>
    </xf>
    <xf numFmtId="44" fontId="1" fillId="0" borderId="0" xfId="1" applyProtection="1">
      <protection locked="0"/>
    </xf>
    <xf numFmtId="44" fontId="3" fillId="3" borderId="0" xfId="1" applyFont="1" applyFill="1" applyProtection="1">
      <protection locked="0"/>
    </xf>
    <xf numFmtId="44" fontId="0" fillId="0" borderId="0" xfId="0" applyNumberFormat="1" applyProtection="1">
      <protection locked="0"/>
    </xf>
    <xf numFmtId="44" fontId="3" fillId="0" borderId="0" xfId="1" applyNumberFormat="1" applyFont="1" applyProtection="1">
      <protection locked="0"/>
    </xf>
    <xf numFmtId="0" fontId="2" fillId="7" borderId="2" xfId="0" applyFont="1" applyFill="1" applyBorder="1" applyProtection="1">
      <protection locked="0"/>
    </xf>
    <xf numFmtId="0" fontId="11" fillId="6" borderId="2" xfId="0" applyFont="1" applyFill="1" applyBorder="1" applyProtection="1">
      <protection locked="0"/>
    </xf>
    <xf numFmtId="44" fontId="0" fillId="7" borderId="2" xfId="0" applyNumberFormat="1" applyFill="1" applyBorder="1" applyProtection="1">
      <protection locked="0"/>
    </xf>
    <xf numFmtId="9" fontId="0" fillId="7" borderId="2" xfId="0" applyNumberFormat="1" applyFill="1" applyBorder="1" applyProtection="1">
      <protection locked="0"/>
    </xf>
    <xf numFmtId="44" fontId="11" fillId="6" borderId="2" xfId="0" applyNumberFormat="1" applyFont="1" applyFill="1" applyBorder="1" applyProtection="1">
      <protection locked="0"/>
    </xf>
    <xf numFmtId="0" fontId="0" fillId="7" borderId="2" xfId="0" applyFill="1" applyBorder="1" applyProtection="1">
      <protection locked="0"/>
    </xf>
    <xf numFmtId="44" fontId="0" fillId="7" borderId="2" xfId="9" applyFont="1" applyFill="1" applyBorder="1" applyProtection="1">
      <protection locked="0"/>
    </xf>
    <xf numFmtId="9" fontId="1" fillId="7" borderId="2" xfId="9" applyNumberFormat="1" applyFont="1" applyFill="1" applyBorder="1" applyProtection="1">
      <protection locked="0"/>
    </xf>
    <xf numFmtId="44" fontId="1" fillId="7" borderId="2" xfId="9" applyFont="1" applyFill="1" applyBorder="1" applyProtection="1">
      <protection locked="0"/>
    </xf>
    <xf numFmtId="8" fontId="0" fillId="7" borderId="2" xfId="0" applyNumberFormat="1" applyFill="1" applyBorder="1" applyProtection="1">
      <protection locked="0"/>
    </xf>
    <xf numFmtId="44" fontId="11" fillId="6" borderId="2" xfId="9" applyFont="1" applyFill="1" applyBorder="1" applyProtection="1">
      <protection locked="0"/>
    </xf>
    <xf numFmtId="44" fontId="3" fillId="7" borderId="2" xfId="1" applyNumberFormat="1" applyFont="1" applyFill="1" applyBorder="1" applyAlignment="1" applyProtection="1">
      <alignment horizontal="left"/>
      <protection locked="0"/>
    </xf>
    <xf numFmtId="8" fontId="2" fillId="5" borderId="2" xfId="0" applyNumberFormat="1" applyFont="1" applyFill="1" applyBorder="1" applyProtection="1">
      <protection locked="0"/>
    </xf>
    <xf numFmtId="8" fontId="0" fillId="0" borderId="0" xfId="0" applyNumberFormat="1" applyFill="1" applyProtection="1">
      <protection locked="0"/>
    </xf>
    <xf numFmtId="14" fontId="0" fillId="0" borderId="2" xfId="0" applyNumberFormat="1" applyFill="1" applyBorder="1" applyProtection="1">
      <protection locked="0"/>
    </xf>
    <xf numFmtId="44" fontId="1" fillId="0" borderId="2" xfId="1" applyNumberFormat="1" applyFill="1" applyBorder="1" applyProtection="1">
      <protection locked="0"/>
    </xf>
    <xf numFmtId="0" fontId="0" fillId="0" borderId="2" xfId="0" applyBorder="1" applyProtection="1">
      <protection locked="0"/>
    </xf>
    <xf numFmtId="44" fontId="1" fillId="0" borderId="2" xfId="1" applyBorder="1" applyProtection="1">
      <protection locked="0"/>
    </xf>
    <xf numFmtId="44" fontId="1" fillId="0" borderId="2" xfId="1" applyNumberFormat="1" applyBorder="1" applyProtection="1">
      <protection locked="0"/>
    </xf>
    <xf numFmtId="0" fontId="0" fillId="0" borderId="2" xfId="0" applyFill="1" applyBorder="1" applyProtection="1">
      <protection locked="0"/>
    </xf>
    <xf numFmtId="44" fontId="1" fillId="0" borderId="2" xfId="1" applyFill="1" applyBorder="1" applyProtection="1">
      <protection locked="0"/>
    </xf>
    <xf numFmtId="44" fontId="1" fillId="0" borderId="2" xfId="1" applyBorder="1" applyAlignment="1" applyProtection="1">
      <alignment horizontal="left"/>
      <protection locked="0"/>
    </xf>
    <xf numFmtId="165" fontId="0" fillId="0" borderId="0" xfId="0" applyNumberFormat="1" applyProtection="1">
      <protection locked="0"/>
    </xf>
    <xf numFmtId="0" fontId="0" fillId="0" borderId="0" xfId="0" applyNumberFormat="1"/>
    <xf numFmtId="0" fontId="0" fillId="0" borderId="0" xfId="0" applyProtection="1"/>
    <xf numFmtId="0" fontId="2" fillId="0" borderId="0" xfId="0" applyFont="1" applyProtection="1"/>
    <xf numFmtId="44" fontId="1" fillId="0" borderId="0" xfId="1" applyProtection="1"/>
    <xf numFmtId="44" fontId="0" fillId="0" borderId="0" xfId="0" applyNumberFormat="1" applyProtection="1"/>
    <xf numFmtId="44" fontId="2" fillId="0" borderId="0" xfId="0" applyNumberFormat="1" applyFont="1" applyProtection="1"/>
    <xf numFmtId="44" fontId="0" fillId="0" borderId="0" xfId="10" applyNumberFormat="1" applyFont="1" applyProtection="1"/>
    <xf numFmtId="44" fontId="3" fillId="0" borderId="0" xfId="10" applyNumberFormat="1" applyFont="1" applyAlignment="1" applyProtection="1">
      <alignment horizontal="right"/>
    </xf>
    <xf numFmtId="0" fontId="0" fillId="0" borderId="0" xfId="0" applyFont="1" applyProtection="1"/>
    <xf numFmtId="44" fontId="0" fillId="0" borderId="0" xfId="10" applyNumberFormat="1" applyFont="1" applyAlignment="1" applyProtection="1">
      <alignment horizontal="right"/>
    </xf>
    <xf numFmtId="43" fontId="2" fillId="0" borderId="0" xfId="0" applyNumberFormat="1" applyFont="1" applyProtection="1"/>
    <xf numFmtId="2" fontId="2" fillId="0" borderId="0" xfId="0" applyNumberFormat="1" applyFont="1" applyProtection="1"/>
    <xf numFmtId="0" fontId="0" fillId="0" borderId="0" xfId="0" applyFill="1" applyProtection="1"/>
    <xf numFmtId="0" fontId="0" fillId="0" borderId="0" xfId="0" applyFill="1"/>
    <xf numFmtId="165" fontId="5" fillId="9" borderId="5" xfId="0" applyNumberFormat="1" applyFont="1" applyFill="1" applyBorder="1" applyAlignment="1" applyProtection="1">
      <alignment wrapText="1"/>
      <protection locked="0"/>
    </xf>
    <xf numFmtId="0" fontId="5" fillId="9" borderId="6" xfId="0" applyFont="1" applyFill="1" applyBorder="1" applyProtection="1">
      <protection locked="0"/>
    </xf>
    <xf numFmtId="1" fontId="5" fillId="9" borderId="6" xfId="0" applyNumberFormat="1" applyFont="1" applyFill="1" applyBorder="1" applyProtection="1">
      <protection locked="0"/>
    </xf>
    <xf numFmtId="0" fontId="5" fillId="9" borderId="6" xfId="0" applyFont="1" applyFill="1" applyBorder="1" applyAlignment="1">
      <alignment wrapText="1"/>
    </xf>
    <xf numFmtId="44" fontId="5" fillId="9" borderId="6" xfId="1" applyNumberFormat="1" applyFont="1" applyFill="1" applyBorder="1" applyProtection="1">
      <protection locked="0"/>
    </xf>
    <xf numFmtId="0" fontId="4" fillId="10" borderId="3" xfId="0" applyNumberFormat="1" applyFont="1" applyFill="1" applyBorder="1" applyProtection="1">
      <protection locked="0"/>
    </xf>
    <xf numFmtId="0" fontId="4" fillId="10" borderId="3" xfId="0" applyFont="1" applyFill="1" applyBorder="1" applyProtection="1">
      <protection locked="0"/>
    </xf>
    <xf numFmtId="1" fontId="4" fillId="10" borderId="3" xfId="0" applyNumberFormat="1" applyFont="1" applyFill="1" applyBorder="1" applyProtection="1">
      <protection locked="0"/>
    </xf>
    <xf numFmtId="0" fontId="4" fillId="10" borderId="3" xfId="0" applyFont="1" applyFill="1" applyBorder="1" applyAlignment="1">
      <alignment wrapText="1"/>
    </xf>
    <xf numFmtId="44" fontId="4" fillId="10" borderId="3" xfId="1" applyNumberFormat="1" applyFont="1" applyFill="1" applyBorder="1" applyProtection="1">
      <protection locked="0"/>
    </xf>
    <xf numFmtId="44" fontId="4" fillId="10" borderId="9" xfId="1" applyNumberFormat="1" applyFont="1" applyFill="1" applyBorder="1" applyProtection="1">
      <protection locked="0"/>
    </xf>
    <xf numFmtId="166" fontId="4" fillId="10" borderId="8" xfId="0" applyNumberFormat="1" applyFont="1" applyFill="1" applyBorder="1" applyProtection="1">
      <protection locked="0"/>
    </xf>
    <xf numFmtId="0" fontId="4" fillId="10" borderId="3" xfId="0" applyNumberFormat="1" applyFont="1" applyFill="1" applyBorder="1" applyAlignment="1">
      <alignment wrapText="1"/>
    </xf>
    <xf numFmtId="0" fontId="6" fillId="10" borderId="3" xfId="0" applyNumberFormat="1" applyFont="1" applyFill="1" applyBorder="1" applyAlignment="1">
      <alignment wrapText="1"/>
    </xf>
    <xf numFmtId="164" fontId="7" fillId="10" borderId="3" xfId="1" applyNumberFormat="1" applyFont="1" applyFill="1" applyBorder="1" applyAlignment="1" applyProtection="1">
      <alignment vertical="center"/>
      <protection locked="0"/>
    </xf>
    <xf numFmtId="0" fontId="6" fillId="10" borderId="3" xfId="0" applyFont="1" applyFill="1" applyBorder="1" applyProtection="1">
      <protection locked="0"/>
    </xf>
    <xf numFmtId="1" fontId="6" fillId="10" borderId="3" xfId="0" applyNumberFormat="1" applyFont="1" applyFill="1" applyBorder="1" applyProtection="1">
      <protection locked="0"/>
    </xf>
    <xf numFmtId="0" fontId="6" fillId="10" borderId="3" xfId="0" applyFont="1" applyFill="1" applyBorder="1" applyAlignment="1" applyProtection="1">
      <protection locked="0"/>
    </xf>
    <xf numFmtId="1" fontId="4" fillId="10" borderId="3" xfId="0" applyNumberFormat="1" applyFont="1" applyFill="1" applyBorder="1" applyAlignment="1" applyProtection="1">
      <protection locked="0"/>
    </xf>
    <xf numFmtId="0" fontId="6" fillId="10" borderId="3" xfId="0" applyNumberFormat="1" applyFont="1" applyFill="1" applyBorder="1" applyAlignment="1"/>
    <xf numFmtId="0" fontId="4" fillId="10" borderId="3" xfId="0" applyFont="1" applyFill="1" applyBorder="1" applyAlignment="1" applyProtection="1">
      <protection locked="0"/>
    </xf>
    <xf numFmtId="0" fontId="4" fillId="10" borderId="3" xfId="0" applyNumberFormat="1" applyFont="1" applyFill="1" applyBorder="1" applyAlignment="1"/>
    <xf numFmtId="1" fontId="6" fillId="10" borderId="3" xfId="0" applyNumberFormat="1" applyFont="1" applyFill="1" applyBorder="1" applyAlignment="1" applyProtection="1">
      <protection locked="0"/>
    </xf>
    <xf numFmtId="0" fontId="7" fillId="10" borderId="3" xfId="1" applyNumberFormat="1" applyFont="1" applyFill="1" applyBorder="1" applyAlignment="1" applyProtection="1">
      <protection locked="0"/>
    </xf>
    <xf numFmtId="0" fontId="6" fillId="10" borderId="3" xfId="0" applyFont="1" applyFill="1" applyBorder="1" applyAlignment="1">
      <alignment wrapText="1"/>
    </xf>
    <xf numFmtId="0" fontId="6" fillId="10" borderId="3" xfId="0" applyNumberFormat="1" applyFont="1" applyFill="1" applyBorder="1" applyProtection="1">
      <protection locked="0"/>
    </xf>
    <xf numFmtId="0" fontId="4" fillId="10" borderId="3" xfId="1" applyNumberFormat="1" applyFont="1" applyFill="1" applyBorder="1" applyAlignment="1" applyProtection="1">
      <protection locked="0"/>
    </xf>
    <xf numFmtId="14" fontId="6" fillId="10" borderId="3" xfId="0" applyNumberFormat="1" applyFont="1" applyFill="1" applyBorder="1" applyProtection="1">
      <protection locked="0"/>
    </xf>
    <xf numFmtId="0" fontId="4" fillId="10" borderId="10" xfId="0" applyNumberFormat="1" applyFont="1" applyFill="1" applyBorder="1" applyProtection="1">
      <protection locked="0"/>
    </xf>
    <xf numFmtId="0" fontId="4" fillId="10" borderId="10" xfId="0" applyFont="1" applyFill="1" applyBorder="1" applyProtection="1">
      <protection locked="0"/>
    </xf>
    <xf numFmtId="1" fontId="4" fillId="10" borderId="10" xfId="0" applyNumberFormat="1" applyFont="1" applyFill="1" applyBorder="1" applyProtection="1">
      <protection locked="0"/>
    </xf>
    <xf numFmtId="0" fontId="4" fillId="10" borderId="10" xfId="0" applyNumberFormat="1" applyFont="1" applyFill="1" applyBorder="1" applyAlignment="1">
      <alignment wrapText="1"/>
    </xf>
    <xf numFmtId="165" fontId="4" fillId="10" borderId="8" xfId="0" applyNumberFormat="1" applyFont="1" applyFill="1" applyBorder="1" applyAlignment="1" applyProtection="1">
      <alignment horizontal="right"/>
      <protection locked="0"/>
    </xf>
    <xf numFmtId="0" fontId="0" fillId="11" borderId="0" xfId="0" applyFill="1"/>
    <xf numFmtId="0" fontId="2" fillId="11" borderId="0" xfId="0" applyFont="1" applyFill="1"/>
    <xf numFmtId="44" fontId="1" fillId="0" borderId="0" xfId="1"/>
    <xf numFmtId="0" fontId="12" fillId="0" borderId="0" xfId="0" applyFont="1"/>
    <xf numFmtId="44" fontId="1" fillId="11" borderId="0" xfId="1" applyFill="1"/>
    <xf numFmtId="44" fontId="5" fillId="12" borderId="6" xfId="1" applyNumberFormat="1" applyFont="1" applyFill="1" applyBorder="1" applyProtection="1">
      <protection locked="0"/>
    </xf>
    <xf numFmtId="44" fontId="5" fillId="12" borderId="6" xfId="1" applyNumberFormat="1" applyFont="1" applyFill="1" applyBorder="1"/>
    <xf numFmtId="44" fontId="4" fillId="12" borderId="7" xfId="1" applyNumberFormat="1" applyFont="1" applyFill="1" applyBorder="1" applyProtection="1">
      <protection locked="0"/>
    </xf>
    <xf numFmtId="44" fontId="4" fillId="12" borderId="9" xfId="1" applyNumberFormat="1" applyFont="1" applyFill="1" applyBorder="1" applyProtection="1">
      <protection locked="0"/>
    </xf>
    <xf numFmtId="44" fontId="4" fillId="12" borderId="9" xfId="1" applyNumberFormat="1" applyFont="1" applyFill="1" applyBorder="1"/>
    <xf numFmtId="44" fontId="4" fillId="12" borderId="4" xfId="1" applyNumberFormat="1" applyFont="1" applyFill="1" applyBorder="1" applyProtection="1">
      <protection locked="0"/>
    </xf>
    <xf numFmtId="44" fontId="4" fillId="12" borderId="4" xfId="1" applyNumberFormat="1" applyFont="1" applyFill="1" applyBorder="1"/>
    <xf numFmtId="0" fontId="0" fillId="11" borderId="0" xfId="0" applyFill="1" applyProtection="1">
      <protection locked="0"/>
    </xf>
    <xf numFmtId="44" fontId="4" fillId="0" borderId="1" xfId="1" applyNumberFormat="1" applyFont="1" applyFill="1" applyBorder="1" applyProtection="1">
      <protection locked="0"/>
    </xf>
    <xf numFmtId="44" fontId="1" fillId="0" borderId="0" xfId="1" applyNumberFormat="1" applyFill="1" applyBorder="1" applyProtection="1"/>
    <xf numFmtId="44" fontId="0" fillId="0" borderId="0" xfId="0" applyNumberFormat="1" applyBorder="1" applyProtection="1"/>
    <xf numFmtId="44" fontId="1" fillId="0" borderId="0" xfId="1" applyBorder="1" applyAlignment="1" applyProtection="1">
      <alignment horizontal="left"/>
    </xf>
    <xf numFmtId="44" fontId="1" fillId="0" borderId="0" xfId="1" applyNumberFormat="1" applyBorder="1" applyProtection="1"/>
    <xf numFmtId="0" fontId="2" fillId="6" borderId="0" xfId="0" applyFont="1" applyFill="1"/>
    <xf numFmtId="44" fontId="1" fillId="6" borderId="0" xfId="1" applyFill="1" applyProtection="1"/>
    <xf numFmtId="44" fontId="2" fillId="6" borderId="0" xfId="0" applyNumberFormat="1" applyFont="1" applyFill="1" applyProtection="1"/>
    <xf numFmtId="44" fontId="2" fillId="6" borderId="0" xfId="1" applyFont="1" applyFill="1" applyProtection="1"/>
    <xf numFmtId="0" fontId="0" fillId="6" borderId="0" xfId="0" applyFill="1"/>
    <xf numFmtId="43" fontId="0" fillId="0" borderId="0" xfId="0" applyNumberFormat="1" applyProtection="1">
      <protection locked="0"/>
    </xf>
    <xf numFmtId="44" fontId="5" fillId="9" borderId="6" xfId="1" applyNumberFormat="1" applyFont="1" applyFill="1" applyBorder="1" applyAlignment="1" applyProtection="1">
      <alignment horizontal="center"/>
      <protection locked="0"/>
    </xf>
    <xf numFmtId="44" fontId="4" fillId="10" borderId="3" xfId="1" applyNumberFormat="1" applyFont="1" applyFill="1" applyBorder="1" applyAlignment="1" applyProtection="1">
      <alignment horizontal="center"/>
      <protection locked="0"/>
    </xf>
    <xf numFmtId="44" fontId="6" fillId="10" borderId="3" xfId="1" applyNumberFormat="1" applyFont="1" applyFill="1" applyBorder="1" applyAlignment="1" applyProtection="1">
      <alignment horizontal="center"/>
      <protection locked="0"/>
    </xf>
    <xf numFmtId="44" fontId="7" fillId="10" borderId="3" xfId="1" applyFont="1" applyFill="1" applyBorder="1" applyAlignment="1" applyProtection="1">
      <alignment horizontal="center" vertical="center" wrapText="1"/>
      <protection locked="0"/>
    </xf>
    <xf numFmtId="44" fontId="4" fillId="10" borderId="3" xfId="11" applyNumberFormat="1" applyFont="1" applyFill="1" applyBorder="1" applyAlignment="1" applyProtection="1">
      <alignment horizontal="center" vertical="center" wrapText="1"/>
      <protection locked="0"/>
    </xf>
    <xf numFmtId="44" fontId="4" fillId="10" borderId="10" xfId="1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44" fontId="5" fillId="9" borderId="7" xfId="1" applyNumberFormat="1" applyFont="1" applyFill="1" applyBorder="1" applyProtection="1"/>
    <xf numFmtId="44" fontId="4" fillId="10" borderId="9" xfId="1" applyNumberFormat="1" applyFont="1" applyFill="1" applyBorder="1" applyProtection="1"/>
    <xf numFmtId="44" fontId="4" fillId="10" borderId="9" xfId="0" applyNumberFormat="1" applyFont="1" applyFill="1" applyBorder="1" applyProtection="1"/>
    <xf numFmtId="44" fontId="6" fillId="10" borderId="9" xfId="0" applyNumberFormat="1" applyFont="1" applyFill="1" applyBorder="1" applyProtection="1"/>
    <xf numFmtId="44" fontId="4" fillId="10" borderId="4" xfId="0" applyNumberFormat="1" applyFont="1" applyFill="1" applyBorder="1" applyProtection="1"/>
  </cellXfs>
  <cellStyles count="12">
    <cellStyle name="Comma" xfId="10" builtinId="3"/>
    <cellStyle name="Currency" xfId="1" builtinId="4"/>
    <cellStyle name="Currency 2" xfId="9"/>
    <cellStyle name="DataPilot Category" xfId="5"/>
    <cellStyle name="DataPilot Corner" xfId="2"/>
    <cellStyle name="DataPilot Field" xfId="4"/>
    <cellStyle name="DataPilot Result" xfId="7"/>
    <cellStyle name="DataPilot Title" xfId="6"/>
    <cellStyle name="DataPilot Value" xfId="3"/>
    <cellStyle name="Normal" xfId="0" builtinId="0"/>
    <cellStyle name="Normal 2" xfId="8"/>
    <cellStyle name="Percent" xfId="11" builtinId="5"/>
  </cellStyles>
  <dxfs count="35">
    <dxf>
      <numFmt numFmtId="34" formatCode="_-&quot;$&quot;* #,##0.00_-;\-&quot;$&quot;* #,##0.00_-;_-&quot;$&quot;* &quot;-&quot;??_-;_-@_-"/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6" tint="-0.249977111117893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numFmt numFmtId="34" formatCode="_-&quot;$&quot;* #,##0.00_-;\-&quot;$&quot;* #,##0.00_-;_-&quot;$&quot;* &quot;-&quot;??_-;_-@_-"/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6" tint="-0.249977111117893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numFmt numFmtId="34" formatCode="_-&quot;$&quot;* #,##0.00_-;\-&quot;$&quot;* #,##0.00_-;_-&quot;$&quot;* &quot;-&quot;??_-;_-@_-"/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6" tint="-0.249977111117893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6" tint="-0.249977111117893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relative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dd/mm/yy;@"/>
      <fill>
        <patternFill patternType="solid">
          <fgColor theme="4"/>
          <bgColor theme="8" tint="0.79998168889431442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34" formatCode="_-&quot;$&quot;* #,##0.00_-;\-&quot;$&quot;* #,##0.00_-;_-&quot;$&quot;* &quot;-&quot;??_-;_-@_-"/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4" tint="-0.249977111117893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9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O617" headerRowDxfId="34" dataDxfId="32" totalsRowDxfId="30" headerRowBorderDxfId="33" tableBorderDxfId="31" headerRowCellStyle="Currency">
  <autoFilter ref="A1:O617"/>
  <sortState ref="A2:N617">
    <sortCondition ref="A1:A617"/>
  </sortState>
  <tableColumns count="15">
    <tableColumn id="1" name="Date" totalsRowLabel="Total" dataDxfId="29" totalsRowDxfId="28"/>
    <tableColumn id="2" name="Details" dataDxfId="27" totalsRowDxfId="26"/>
    <tableColumn id="3" name="Ref" dataDxfId="25" totalsRowDxfId="24"/>
    <tableColumn id="4" name="Account #" dataDxfId="23" totalsRowDxfId="22"/>
    <tableColumn id="5" name="Account Name" dataDxfId="21" totalsRowDxfId="20">
      <calculatedColumnFormula>LOOKUP(D2,Accounts!A:A,Accounts!B:B)</calculatedColumnFormula>
    </tableColumn>
    <tableColumn id="18" name="Amount" dataDxfId="19" totalsRowDxfId="18" dataCellStyle="Currency">
      <calculatedColumnFormula>#REF!-#REF!</calculatedColumnFormula>
    </tableColumn>
    <tableColumn id="10" name="Banked? " dataDxfId="17" totalsRowDxfId="16"/>
    <tableColumn id="9" name="C (heque) Account" dataDxfId="15" totalsRowDxfId="14">
      <calculatedColumnFormula>IF(G2="c",H1+Table1[[#This Row],[Amount]],H1)</calculatedColumnFormula>
    </tableColumn>
    <tableColumn id="8" name="P1 (Project 1) Account" dataDxfId="13" totalsRowDxfId="12">
      <calculatedColumnFormula>IF(G2="p1",I1+Table1[Amount],I1)</calculatedColumnFormula>
    </tableColumn>
    <tableColumn id="7" name="P2 (Project 2)Account" dataDxfId="11" totalsRowDxfId="10">
      <calculatedColumnFormula>IF(G2="p2",J1+Table1[Amount],J1)</calculatedColumnFormula>
    </tableColumn>
    <tableColumn id="11" name="S (avings) Account" dataDxfId="9" totalsRowDxfId="8" dataCellStyle="Currency">
      <calculatedColumnFormula>IF(G2="s",K1+Table1[[#This Row],[Amount]],K1)</calculatedColumnFormula>
    </tableColumn>
    <tableColumn id="6" name="Grant 1" dataDxfId="7" totalsRowDxfId="6" dataCellStyle="Currency"/>
    <tableColumn id="12" name="Amount1" dataDxfId="5" totalsRowDxfId="4" dataCellStyle="Currency">
      <calculatedColumnFormula>Table1[[#This Row],[Amount]]</calculatedColumnFormula>
    </tableColumn>
    <tableColumn id="13" name="Grant 2" dataDxfId="3" totalsRowDxfId="2" dataCellStyle="Currency"/>
    <tableColumn id="14" name="Amount2" dataDxfId="1" totalsRowDxfId="0" dataCellStyle="Currency">
      <calculatedColumnFormula>Table1[[#This Row],[Amount]]-Table1[[#This Row],[Amount1]]</calculatedColumnFormula>
    </tableColumn>
  </tableColumns>
  <tableStyleInfo name="TableStyleDark4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BR1867"/>
  <sheetViews>
    <sheetView tabSelected="1" zoomScaleNormal="100" workbookViewId="0">
      <selection activeCell="F4" sqref="F4:F5"/>
    </sheetView>
  </sheetViews>
  <sheetFormatPr defaultColWidth="11.5703125" defaultRowHeight="12.75" x14ac:dyDescent="0.2"/>
  <cols>
    <col min="1" max="1" width="11.140625" style="73" customWidth="1"/>
    <col min="2" max="2" width="35.85546875" style="5" bestFit="1" customWidth="1"/>
    <col min="3" max="3" width="9.7109375" style="5" customWidth="1"/>
    <col min="4" max="4" width="12.28515625" style="9" customWidth="1"/>
    <col min="5" max="5" width="20" style="6" customWidth="1"/>
    <col min="6" max="6" width="24.42578125" style="152" customWidth="1"/>
    <col min="7" max="7" width="10.28515625" style="41" customWidth="1"/>
    <col min="8" max="8" width="18.140625" style="41" customWidth="1"/>
    <col min="9" max="10" width="16" style="41" customWidth="1"/>
    <col min="11" max="11" width="18" style="41" customWidth="1"/>
    <col min="12" max="12" width="12.85546875" style="133" customWidth="1"/>
    <col min="13" max="13" width="11.5703125" style="133"/>
    <col min="14" max="14" width="16.28515625" style="133" customWidth="1"/>
    <col min="15" max="15" width="21.5703125" style="121" customWidth="1"/>
  </cols>
  <sheetData>
    <row r="1" spans="1:15" s="5" customFormat="1" x14ac:dyDescent="0.2">
      <c r="A1" s="88" t="s">
        <v>0</v>
      </c>
      <c r="B1" s="89" t="s">
        <v>19</v>
      </c>
      <c r="C1" s="89" t="s">
        <v>20</v>
      </c>
      <c r="D1" s="90" t="s">
        <v>21</v>
      </c>
      <c r="E1" s="91" t="s">
        <v>1</v>
      </c>
      <c r="F1" s="145" t="s">
        <v>66</v>
      </c>
      <c r="G1" s="92" t="s">
        <v>104</v>
      </c>
      <c r="H1" s="153" t="s">
        <v>101</v>
      </c>
      <c r="I1" s="153" t="s">
        <v>102</v>
      </c>
      <c r="J1" s="153" t="s">
        <v>103</v>
      </c>
      <c r="K1" s="153" t="s">
        <v>100</v>
      </c>
      <c r="L1" s="126" t="s">
        <v>80</v>
      </c>
      <c r="M1" s="126" t="s">
        <v>97</v>
      </c>
      <c r="N1" s="126" t="s">
        <v>81</v>
      </c>
      <c r="O1" s="127" t="s">
        <v>82</v>
      </c>
    </row>
    <row r="2" spans="1:15" x14ac:dyDescent="0.2">
      <c r="A2" s="120">
        <v>41000</v>
      </c>
      <c r="B2" s="93" t="s">
        <v>113</v>
      </c>
      <c r="C2" s="94"/>
      <c r="D2" s="95"/>
      <c r="E2" s="96"/>
      <c r="F2" s="146"/>
      <c r="G2" s="97"/>
      <c r="H2" s="98"/>
      <c r="I2" s="98"/>
      <c r="J2" s="98"/>
      <c r="K2" s="98"/>
      <c r="L2" s="128"/>
      <c r="M2" s="128">
        <f>Table1[[#This Row],[Amount]]</f>
        <v>0</v>
      </c>
      <c r="N2" s="128"/>
      <c r="O2" s="128">
        <f>Table1[[#This Row],[Amount]]-Table1[[#This Row],[Amount1]]</f>
        <v>0</v>
      </c>
    </row>
    <row r="3" spans="1:15" x14ac:dyDescent="0.2">
      <c r="A3" s="99"/>
      <c r="B3" s="93"/>
      <c r="C3" s="94"/>
      <c r="D3" s="95"/>
      <c r="E3" s="100" t="e">
        <f>LOOKUP(D3,Accounts!A:A,Accounts!B:B)</f>
        <v>#N/A</v>
      </c>
      <c r="F3" s="146"/>
      <c r="G3" s="97"/>
      <c r="H3" s="154">
        <f>IF(G3="c",H2+Table1[[#This Row],[Amount]],H2)</f>
        <v>0</v>
      </c>
      <c r="I3" s="154">
        <f>IF(G3="p1",I2+Table1[Amount],I2)</f>
        <v>0</v>
      </c>
      <c r="J3" s="154">
        <f>IF(G3="p2",J2+Table1[Amount],J2)</f>
        <v>0</v>
      </c>
      <c r="K3" s="154">
        <f>IF(G3="s",K2+Table1[[#This Row],[Amount]],K2)</f>
        <v>0</v>
      </c>
      <c r="L3" s="129"/>
      <c r="M3" s="129">
        <f>Table1[[#This Row],[Amount]]</f>
        <v>0</v>
      </c>
      <c r="N3" s="129"/>
      <c r="O3" s="130">
        <f>Table1[[#This Row],[Amount]]-Table1[[#This Row],[Amount1]]</f>
        <v>0</v>
      </c>
    </row>
    <row r="4" spans="1:15" x14ac:dyDescent="0.2">
      <c r="A4" s="99"/>
      <c r="B4" s="93"/>
      <c r="C4" s="94"/>
      <c r="D4" s="95"/>
      <c r="E4" s="100" t="e">
        <f>LOOKUP(D4,Accounts!A:A,Accounts!B:B)</f>
        <v>#N/A</v>
      </c>
      <c r="F4" s="146"/>
      <c r="G4" s="97"/>
      <c r="H4" s="155">
        <f>IF(G4="c",H3+Table1[[#This Row],[Amount]],H3)</f>
        <v>0</v>
      </c>
      <c r="I4" s="155">
        <f>IF(G4="p1",I3+Table1[Amount],I3)</f>
        <v>0</v>
      </c>
      <c r="J4" s="155">
        <f>IF(G4="p2",J3+Table1[Amount],J3)</f>
        <v>0</v>
      </c>
      <c r="K4" s="154">
        <f>IF(G4="s",K3+Table1[[#This Row],[Amount]],K3)</f>
        <v>0</v>
      </c>
      <c r="L4" s="129"/>
      <c r="M4" s="129">
        <f>Table1[[#This Row],[Amount]]</f>
        <v>0</v>
      </c>
      <c r="N4" s="129"/>
      <c r="O4" s="130">
        <f>Table1[[#This Row],[Amount]]-Table1[[#This Row],[Amount1]]</f>
        <v>0</v>
      </c>
    </row>
    <row r="5" spans="1:15" x14ac:dyDescent="0.2">
      <c r="A5" s="99"/>
      <c r="B5" s="93"/>
      <c r="C5" s="94"/>
      <c r="D5" s="95"/>
      <c r="E5" s="100" t="e">
        <f>LOOKUP(D5,Accounts!A:A,Accounts!B:B)</f>
        <v>#N/A</v>
      </c>
      <c r="F5" s="146"/>
      <c r="G5" s="97"/>
      <c r="H5" s="155">
        <f>IF(G5="c",H4+Table1[[#This Row],[Amount]],H4)</f>
        <v>0</v>
      </c>
      <c r="I5" s="155">
        <f>IF(G5="p1",I4+Table1[Amount],I4)</f>
        <v>0</v>
      </c>
      <c r="J5" s="155">
        <f>IF(G5="p2",J4+Table1[Amount],J4)</f>
        <v>0</v>
      </c>
      <c r="K5" s="154">
        <f>IF(G5="s",K4+Table1[[#This Row],[Amount]],K4)</f>
        <v>0</v>
      </c>
      <c r="L5" s="129"/>
      <c r="M5" s="129">
        <f>Table1[[#This Row],[Amount]]</f>
        <v>0</v>
      </c>
      <c r="N5" s="129"/>
      <c r="O5" s="130">
        <f>Table1[[#This Row],[Amount]]-Table1[[#This Row],[Amount1]]</f>
        <v>0</v>
      </c>
    </row>
    <row r="6" spans="1:15" x14ac:dyDescent="0.2">
      <c r="A6" s="99"/>
      <c r="B6" s="93"/>
      <c r="C6" s="94"/>
      <c r="D6" s="95"/>
      <c r="E6" s="100" t="e">
        <f>LOOKUP(D6,Accounts!A:A,Accounts!B:B)</f>
        <v>#N/A</v>
      </c>
      <c r="F6" s="146"/>
      <c r="G6" s="97"/>
      <c r="H6" s="155">
        <f>IF(G6="c",H5+Table1[[#This Row],[Amount]],H5)</f>
        <v>0</v>
      </c>
      <c r="I6" s="155">
        <f>IF(G6="p1",I5+Table1[Amount],I5)</f>
        <v>0</v>
      </c>
      <c r="J6" s="155">
        <f>IF(G6="p2",J5+Table1[Amount],J5)</f>
        <v>0</v>
      </c>
      <c r="K6" s="154">
        <f>IF(G6="s",K5+Table1[[#This Row],[Amount]],K5)</f>
        <v>0</v>
      </c>
      <c r="L6" s="129"/>
      <c r="M6" s="129">
        <f>Table1[[#This Row],[Amount]]</f>
        <v>0</v>
      </c>
      <c r="N6" s="129"/>
      <c r="O6" s="130">
        <f>Table1[[#This Row],[Amount]]-Table1[[#This Row],[Amount1]]</f>
        <v>0</v>
      </c>
    </row>
    <row r="7" spans="1:15" x14ac:dyDescent="0.2">
      <c r="A7" s="99"/>
      <c r="B7" s="93"/>
      <c r="C7" s="94"/>
      <c r="D7" s="95"/>
      <c r="E7" s="100" t="e">
        <f>LOOKUP(D7,Accounts!A:A,Accounts!B:B)</f>
        <v>#N/A</v>
      </c>
      <c r="F7" s="146"/>
      <c r="G7" s="97"/>
      <c r="H7" s="155">
        <f>IF(G7="c",H6+Table1[[#This Row],[Amount]],H6)</f>
        <v>0</v>
      </c>
      <c r="I7" s="155">
        <f>IF(G7="p1",I6+Table1[Amount],I6)</f>
        <v>0</v>
      </c>
      <c r="J7" s="155">
        <f>IF(G7="p2",J6+Table1[Amount],J6)</f>
        <v>0</v>
      </c>
      <c r="K7" s="154">
        <f>IF(G7="s",K6+Table1[[#This Row],[Amount]],K6)</f>
        <v>0</v>
      </c>
      <c r="L7" s="129"/>
      <c r="M7" s="129">
        <f>Table1[[#This Row],[Amount]]</f>
        <v>0</v>
      </c>
      <c r="N7" s="129"/>
      <c r="O7" s="130">
        <f>Table1[[#This Row],[Amount]]-Table1[[#This Row],[Amount1]]</f>
        <v>0</v>
      </c>
    </row>
    <row r="8" spans="1:15" x14ac:dyDescent="0.2">
      <c r="A8" s="99"/>
      <c r="B8" s="93"/>
      <c r="C8" s="94"/>
      <c r="D8" s="95"/>
      <c r="E8" s="100" t="e">
        <f>LOOKUP(D8,Accounts!A:A,Accounts!B:B)</f>
        <v>#N/A</v>
      </c>
      <c r="F8" s="146"/>
      <c r="G8" s="97"/>
      <c r="H8" s="155">
        <f>IF(G8="c",H7+Table1[[#This Row],[Amount]],H7)</f>
        <v>0</v>
      </c>
      <c r="I8" s="155">
        <f>IF(G8="p1",I7+Table1[Amount],I7)</f>
        <v>0</v>
      </c>
      <c r="J8" s="155">
        <f>IF(G8="p2",J7+Table1[Amount],J7)</f>
        <v>0</v>
      </c>
      <c r="K8" s="154">
        <f>IF(G8="s",K7+Table1[[#This Row],[Amount]],K7)</f>
        <v>0</v>
      </c>
      <c r="L8" s="129"/>
      <c r="M8" s="129">
        <f>Table1[[#This Row],[Amount]]</f>
        <v>0</v>
      </c>
      <c r="N8" s="129"/>
      <c r="O8" s="130">
        <f>Table1[[#This Row],[Amount]]-Table1[[#This Row],[Amount1]]</f>
        <v>0</v>
      </c>
    </row>
    <row r="9" spans="1:15" x14ac:dyDescent="0.2">
      <c r="A9" s="99"/>
      <c r="B9" s="93"/>
      <c r="C9" s="94"/>
      <c r="D9" s="95"/>
      <c r="E9" s="100" t="e">
        <f>LOOKUP(D9,Accounts!A:A,Accounts!B:B)</f>
        <v>#N/A</v>
      </c>
      <c r="F9" s="146"/>
      <c r="G9" s="97"/>
      <c r="H9" s="155">
        <f>IF(G9="c",H8+Table1[[#This Row],[Amount]],H8)</f>
        <v>0</v>
      </c>
      <c r="I9" s="155">
        <f>IF(G9="p1",I8+Table1[Amount],I8)</f>
        <v>0</v>
      </c>
      <c r="J9" s="155">
        <f>IF(G9="p2",J8+Table1[Amount],J8)</f>
        <v>0</v>
      </c>
      <c r="K9" s="154">
        <f>IF(G9="s",K8+Table1[[#This Row],[Amount]],K8)</f>
        <v>0</v>
      </c>
      <c r="L9" s="129"/>
      <c r="M9" s="129">
        <f>Table1[[#This Row],[Amount]]</f>
        <v>0</v>
      </c>
      <c r="N9" s="129"/>
      <c r="O9" s="130">
        <f>Table1[[#This Row],[Amount]]-Table1[[#This Row],[Amount1]]</f>
        <v>0</v>
      </c>
    </row>
    <row r="10" spans="1:15" x14ac:dyDescent="0.2">
      <c r="A10" s="99"/>
      <c r="B10" s="93"/>
      <c r="C10" s="94"/>
      <c r="D10" s="95"/>
      <c r="E10" s="100" t="e">
        <f>LOOKUP(D10,Accounts!A:A,Accounts!B:B)</f>
        <v>#N/A</v>
      </c>
      <c r="F10" s="146"/>
      <c r="G10" s="97"/>
      <c r="H10" s="155">
        <f>IF(G10="c",H9+Table1[[#This Row],[Amount]],H9)</f>
        <v>0</v>
      </c>
      <c r="I10" s="155">
        <f>IF(G10="p1",I9+Table1[Amount],I9)</f>
        <v>0</v>
      </c>
      <c r="J10" s="155">
        <f>IF(G10="p2",J9+Table1[Amount],J9)</f>
        <v>0</v>
      </c>
      <c r="K10" s="154">
        <f>IF(G10="s",K9+Table1[[#This Row],[Amount]],K9)</f>
        <v>0</v>
      </c>
      <c r="L10" s="129"/>
      <c r="M10" s="129">
        <f>Table1[[#This Row],[Amount]]</f>
        <v>0</v>
      </c>
      <c r="N10" s="129"/>
      <c r="O10" s="130">
        <f>Table1[[#This Row],[Amount]]-Table1[[#This Row],[Amount1]]</f>
        <v>0</v>
      </c>
    </row>
    <row r="11" spans="1:15" x14ac:dyDescent="0.2">
      <c r="A11" s="99"/>
      <c r="B11" s="93"/>
      <c r="C11" s="94"/>
      <c r="D11" s="95"/>
      <c r="E11" s="100" t="e">
        <f>LOOKUP(D11,Accounts!A:A,Accounts!B:B)</f>
        <v>#N/A</v>
      </c>
      <c r="F11" s="146"/>
      <c r="G11" s="97"/>
      <c r="H11" s="155">
        <f>IF(G11="c",H10+Table1[[#This Row],[Amount]],H10)</f>
        <v>0</v>
      </c>
      <c r="I11" s="155">
        <f>IF(G11="p1",I10+Table1[Amount],I10)</f>
        <v>0</v>
      </c>
      <c r="J11" s="155">
        <f>IF(G11="p2",J10+Table1[Amount],J10)</f>
        <v>0</v>
      </c>
      <c r="K11" s="154">
        <f>IF(G11="s",K10+Table1[[#This Row],[Amount]],K10)</f>
        <v>0</v>
      </c>
      <c r="L11" s="129"/>
      <c r="M11" s="129">
        <f>Table1[[#This Row],[Amount]]</f>
        <v>0</v>
      </c>
      <c r="N11" s="129"/>
      <c r="O11" s="130">
        <f>Table1[[#This Row],[Amount]]-Table1[[#This Row],[Amount1]]</f>
        <v>0</v>
      </c>
    </row>
    <row r="12" spans="1:15" x14ac:dyDescent="0.2">
      <c r="A12" s="99"/>
      <c r="B12" s="93"/>
      <c r="C12" s="94"/>
      <c r="D12" s="95"/>
      <c r="E12" s="100" t="e">
        <f>LOOKUP(D12,Accounts!A:A,Accounts!B:B)</f>
        <v>#N/A</v>
      </c>
      <c r="F12" s="146"/>
      <c r="G12" s="97"/>
      <c r="H12" s="155">
        <f>IF(G12="c",H11+Table1[[#This Row],[Amount]],H11)</f>
        <v>0</v>
      </c>
      <c r="I12" s="155">
        <f>IF(G12="p1",I11+Table1[Amount],I11)</f>
        <v>0</v>
      </c>
      <c r="J12" s="155">
        <f>IF(G12="p2",J11+Table1[Amount],J11)</f>
        <v>0</v>
      </c>
      <c r="K12" s="154">
        <f>IF(G12="s",K11+Table1[[#This Row],[Amount]],K11)</f>
        <v>0</v>
      </c>
      <c r="L12" s="129"/>
      <c r="M12" s="129">
        <f>Table1[[#This Row],[Amount]]</f>
        <v>0</v>
      </c>
      <c r="N12" s="129"/>
      <c r="O12" s="130">
        <f>Table1[[#This Row],[Amount]]-Table1[[#This Row],[Amount1]]</f>
        <v>0</v>
      </c>
    </row>
    <row r="13" spans="1:15" x14ac:dyDescent="0.2">
      <c r="A13" s="99"/>
      <c r="B13" s="93"/>
      <c r="C13" s="94"/>
      <c r="D13" s="95"/>
      <c r="E13" s="100" t="e">
        <f>LOOKUP(D13,Accounts!A:A,Accounts!B:B)</f>
        <v>#N/A</v>
      </c>
      <c r="F13" s="146"/>
      <c r="G13" s="97"/>
      <c r="H13" s="155">
        <f>IF(G13="c",H12+Table1[[#This Row],[Amount]],H12)</f>
        <v>0</v>
      </c>
      <c r="I13" s="155">
        <f>IF(G13="p1",I12+Table1[Amount],I12)</f>
        <v>0</v>
      </c>
      <c r="J13" s="155">
        <f>IF(G13="p2",J12+Table1[Amount],J12)</f>
        <v>0</v>
      </c>
      <c r="K13" s="154">
        <f>IF(G13="s",K12+Table1[[#This Row],[Amount]],K12)</f>
        <v>0</v>
      </c>
      <c r="L13" s="129"/>
      <c r="M13" s="129">
        <f>Table1[[#This Row],[Amount]]</f>
        <v>0</v>
      </c>
      <c r="N13" s="129"/>
      <c r="O13" s="130">
        <f>Table1[[#This Row],[Amount]]-Table1[[#This Row],[Amount1]]</f>
        <v>0</v>
      </c>
    </row>
    <row r="14" spans="1:15" x14ac:dyDescent="0.2">
      <c r="A14" s="99"/>
      <c r="B14" s="93"/>
      <c r="C14" s="94"/>
      <c r="D14" s="95"/>
      <c r="E14" s="100" t="e">
        <f>LOOKUP(D14,Accounts!A:A,Accounts!B:B)</f>
        <v>#N/A</v>
      </c>
      <c r="F14" s="146"/>
      <c r="G14" s="97"/>
      <c r="H14" s="155">
        <f>IF(G14="c",H13+Table1[[#This Row],[Amount]],H13)</f>
        <v>0</v>
      </c>
      <c r="I14" s="155">
        <f>IF(G14="p1",I13+Table1[Amount],I13)</f>
        <v>0</v>
      </c>
      <c r="J14" s="155">
        <f>IF(G14="p2",J13+Table1[Amount],J13)</f>
        <v>0</v>
      </c>
      <c r="K14" s="154">
        <f>IF(G14="s",K13+Table1[[#This Row],[Amount]],K13)</f>
        <v>0</v>
      </c>
      <c r="L14" s="129"/>
      <c r="M14" s="129">
        <f>Table1[[#This Row],[Amount]]</f>
        <v>0</v>
      </c>
      <c r="N14" s="129"/>
      <c r="O14" s="130">
        <f>Table1[[#This Row],[Amount]]-Table1[[#This Row],[Amount1]]</f>
        <v>0</v>
      </c>
    </row>
    <row r="15" spans="1:15" x14ac:dyDescent="0.2">
      <c r="A15" s="99"/>
      <c r="B15" s="93"/>
      <c r="C15" s="94"/>
      <c r="D15" s="95"/>
      <c r="E15" s="100" t="e">
        <f>LOOKUP(D15,Accounts!A:A,Accounts!B:B)</f>
        <v>#N/A</v>
      </c>
      <c r="F15" s="146"/>
      <c r="G15" s="97"/>
      <c r="H15" s="155">
        <f>IF(G15="c",H14+Table1[[#This Row],[Amount]],H14)</f>
        <v>0</v>
      </c>
      <c r="I15" s="155">
        <f>IF(G15="p1",I14+Table1[Amount],I14)</f>
        <v>0</v>
      </c>
      <c r="J15" s="155">
        <f>IF(G15="p2",J14+Table1[Amount],J14)</f>
        <v>0</v>
      </c>
      <c r="K15" s="154">
        <f>IF(G15="s",K14+Table1[[#This Row],[Amount]],K14)</f>
        <v>0</v>
      </c>
      <c r="L15" s="129"/>
      <c r="M15" s="129">
        <f>Table1[[#This Row],[Amount]]</f>
        <v>0</v>
      </c>
      <c r="N15" s="129"/>
      <c r="O15" s="130">
        <f>Table1[[#This Row],[Amount]]-Table1[[#This Row],[Amount1]]</f>
        <v>0</v>
      </c>
    </row>
    <row r="16" spans="1:15" x14ac:dyDescent="0.2">
      <c r="A16" s="99"/>
      <c r="B16" s="93"/>
      <c r="C16" s="94"/>
      <c r="D16" s="95"/>
      <c r="E16" s="100" t="e">
        <f>LOOKUP(D16,Accounts!A:A,Accounts!B:B)</f>
        <v>#N/A</v>
      </c>
      <c r="F16" s="146"/>
      <c r="G16" s="97"/>
      <c r="H16" s="155">
        <f>IF(G16="c",H15+Table1[[#This Row],[Amount]],H15)</f>
        <v>0</v>
      </c>
      <c r="I16" s="155">
        <f>IF(G16="p1",I15+Table1[Amount],I15)</f>
        <v>0</v>
      </c>
      <c r="J16" s="155">
        <f>IF(G16="p2",J15+Table1[Amount],J15)</f>
        <v>0</v>
      </c>
      <c r="K16" s="154">
        <f>IF(G16="s",K15+Table1[[#This Row],[Amount]],K15)</f>
        <v>0</v>
      </c>
      <c r="L16" s="129"/>
      <c r="M16" s="129">
        <f>Table1[[#This Row],[Amount]]</f>
        <v>0</v>
      </c>
      <c r="N16" s="129"/>
      <c r="O16" s="130">
        <f>Table1[[#This Row],[Amount]]-Table1[[#This Row],[Amount1]]</f>
        <v>0</v>
      </c>
    </row>
    <row r="17" spans="1:15" x14ac:dyDescent="0.2">
      <c r="A17" s="99"/>
      <c r="B17" s="93"/>
      <c r="C17" s="94"/>
      <c r="D17" s="95"/>
      <c r="E17" s="100" t="e">
        <f>LOOKUP(D17,Accounts!A:A,Accounts!B:B)</f>
        <v>#N/A</v>
      </c>
      <c r="F17" s="146"/>
      <c r="G17" s="97"/>
      <c r="H17" s="155">
        <f>IF(G17="c",H16+Table1[[#This Row],[Amount]],H16)</f>
        <v>0</v>
      </c>
      <c r="I17" s="155">
        <f>IF(G17="p1",I16+Table1[Amount],I16)</f>
        <v>0</v>
      </c>
      <c r="J17" s="155">
        <f>IF(G17="p2",J16+Table1[Amount],J16)</f>
        <v>0</v>
      </c>
      <c r="K17" s="154">
        <f>IF(G17="s",K16+Table1[[#This Row],[Amount]],K16)</f>
        <v>0</v>
      </c>
      <c r="L17" s="129"/>
      <c r="M17" s="129">
        <f>Table1[[#This Row],[Amount]]</f>
        <v>0</v>
      </c>
      <c r="N17" s="129"/>
      <c r="O17" s="130">
        <f>Table1[[#This Row],[Amount]]-Table1[[#This Row],[Amount1]]</f>
        <v>0</v>
      </c>
    </row>
    <row r="18" spans="1:15" x14ac:dyDescent="0.2">
      <c r="A18" s="99"/>
      <c r="B18" s="93"/>
      <c r="C18" s="94"/>
      <c r="D18" s="95"/>
      <c r="E18" s="100" t="e">
        <f>LOOKUP(D18,Accounts!A:A,Accounts!B:B)</f>
        <v>#N/A</v>
      </c>
      <c r="F18" s="146"/>
      <c r="G18" s="97"/>
      <c r="H18" s="155">
        <f>IF(G18="c",H17+Table1[[#This Row],[Amount]],H17)</f>
        <v>0</v>
      </c>
      <c r="I18" s="155">
        <f>IF(G18="p1",I17+Table1[Amount],I17)</f>
        <v>0</v>
      </c>
      <c r="J18" s="155">
        <f>IF(G18="p2",J17+Table1[Amount],J17)</f>
        <v>0</v>
      </c>
      <c r="K18" s="154">
        <f>IF(G18="s",K17+Table1[[#This Row],[Amount]],K17)</f>
        <v>0</v>
      </c>
      <c r="L18" s="129"/>
      <c r="M18" s="129">
        <f>Table1[[#This Row],[Amount]]</f>
        <v>0</v>
      </c>
      <c r="N18" s="129"/>
      <c r="O18" s="130">
        <f>Table1[[#This Row],[Amount]]-Table1[[#This Row],[Amount1]]</f>
        <v>0</v>
      </c>
    </row>
    <row r="19" spans="1:15" x14ac:dyDescent="0.2">
      <c r="A19" s="99"/>
      <c r="B19" s="93"/>
      <c r="C19" s="94"/>
      <c r="D19" s="95"/>
      <c r="E19" s="100" t="e">
        <f>LOOKUP(D19,Accounts!A:A,Accounts!B:B)</f>
        <v>#N/A</v>
      </c>
      <c r="F19" s="146"/>
      <c r="G19" s="97"/>
      <c r="H19" s="155">
        <f>IF(G19="c",H18+Table1[[#This Row],[Amount]],H18)</f>
        <v>0</v>
      </c>
      <c r="I19" s="155">
        <f>IF(G19="p1",I18+Table1[Amount],I18)</f>
        <v>0</v>
      </c>
      <c r="J19" s="155">
        <f>IF(G19="p2",J18+Table1[Amount],J18)</f>
        <v>0</v>
      </c>
      <c r="K19" s="154">
        <f>IF(G19="s",K18+Table1[[#This Row],[Amount]],K18)</f>
        <v>0</v>
      </c>
      <c r="L19" s="129"/>
      <c r="M19" s="129">
        <f>Table1[[#This Row],[Amount]]</f>
        <v>0</v>
      </c>
      <c r="N19" s="129"/>
      <c r="O19" s="130">
        <f>Table1[[#This Row],[Amount]]-Table1[[#This Row],[Amount1]]</f>
        <v>0</v>
      </c>
    </row>
    <row r="20" spans="1:15" x14ac:dyDescent="0.2">
      <c r="A20" s="99"/>
      <c r="B20" s="93"/>
      <c r="C20" s="94"/>
      <c r="D20" s="95"/>
      <c r="E20" s="100" t="e">
        <f>LOOKUP(D20,Accounts!A:A,Accounts!B:B)</f>
        <v>#N/A</v>
      </c>
      <c r="F20" s="146"/>
      <c r="G20" s="97"/>
      <c r="H20" s="155">
        <f>IF(G20="c",H19+Table1[[#This Row],[Amount]],H19)</f>
        <v>0</v>
      </c>
      <c r="I20" s="155">
        <f>IF(G20="p1",I19+Table1[Amount],I19)</f>
        <v>0</v>
      </c>
      <c r="J20" s="155">
        <f>IF(G20="p2",J19+Table1[Amount],J19)</f>
        <v>0</v>
      </c>
      <c r="K20" s="154">
        <f>IF(G20="s",K19+Table1[[#This Row],[Amount]],K19)</f>
        <v>0</v>
      </c>
      <c r="L20" s="129"/>
      <c r="M20" s="129">
        <f>Table1[[#This Row],[Amount]]</f>
        <v>0</v>
      </c>
      <c r="N20" s="129"/>
      <c r="O20" s="130">
        <f>Table1[[#This Row],[Amount]]-Table1[[#This Row],[Amount1]]</f>
        <v>0</v>
      </c>
    </row>
    <row r="21" spans="1:15" x14ac:dyDescent="0.2">
      <c r="A21" s="99"/>
      <c r="B21" s="93"/>
      <c r="C21" s="94"/>
      <c r="D21" s="95"/>
      <c r="E21" s="100" t="e">
        <f>LOOKUP(D21,Accounts!A:A,Accounts!B:B)</f>
        <v>#N/A</v>
      </c>
      <c r="F21" s="146"/>
      <c r="G21" s="97"/>
      <c r="H21" s="155">
        <f>IF(G21="c",H20+Table1[[#This Row],[Amount]],H20)</f>
        <v>0</v>
      </c>
      <c r="I21" s="155">
        <f>IF(G21="p1",I20+Table1[Amount],I20)</f>
        <v>0</v>
      </c>
      <c r="J21" s="155">
        <f>IF(G21="p2",J20+Table1[Amount],J20)</f>
        <v>0</v>
      </c>
      <c r="K21" s="154">
        <f>IF(G21="s",K20+Table1[[#This Row],[Amount]],K20)</f>
        <v>0</v>
      </c>
      <c r="L21" s="129"/>
      <c r="M21" s="129">
        <f>Table1[[#This Row],[Amount]]</f>
        <v>0</v>
      </c>
      <c r="N21" s="129"/>
      <c r="O21" s="130">
        <f>Table1[[#This Row],[Amount]]-Table1[[#This Row],[Amount1]]</f>
        <v>0</v>
      </c>
    </row>
    <row r="22" spans="1:15" x14ac:dyDescent="0.2">
      <c r="A22" s="99"/>
      <c r="B22" s="93"/>
      <c r="C22" s="94"/>
      <c r="D22" s="95"/>
      <c r="E22" s="100" t="e">
        <f>LOOKUP(D22,Accounts!A:A,Accounts!B:B)</f>
        <v>#N/A</v>
      </c>
      <c r="F22" s="146"/>
      <c r="G22" s="97"/>
      <c r="H22" s="155">
        <f>IF(G22="c",H21+Table1[[#This Row],[Amount]],H21)</f>
        <v>0</v>
      </c>
      <c r="I22" s="155">
        <f>IF(G22="p1",I21+Table1[Amount],I21)</f>
        <v>0</v>
      </c>
      <c r="J22" s="155">
        <f>IF(G22="p2",J21+Table1[Amount],J21)</f>
        <v>0</v>
      </c>
      <c r="K22" s="154">
        <f>IF(G22="s",K21+Table1[[#This Row],[Amount]],K21)</f>
        <v>0</v>
      </c>
      <c r="L22" s="129"/>
      <c r="M22" s="129">
        <f>Table1[[#This Row],[Amount]]</f>
        <v>0</v>
      </c>
      <c r="N22" s="129"/>
      <c r="O22" s="130">
        <f>Table1[[#This Row],[Amount]]-Table1[[#This Row],[Amount1]]</f>
        <v>0</v>
      </c>
    </row>
    <row r="23" spans="1:15" x14ac:dyDescent="0.2">
      <c r="A23" s="99"/>
      <c r="B23" s="93"/>
      <c r="C23" s="94"/>
      <c r="D23" s="95"/>
      <c r="E23" s="100" t="e">
        <f>LOOKUP(D23,Accounts!A:A,Accounts!B:B)</f>
        <v>#N/A</v>
      </c>
      <c r="F23" s="146"/>
      <c r="G23" s="97"/>
      <c r="H23" s="155">
        <f>IF(G23="c",H22+Table1[[#This Row],[Amount]],H22)</f>
        <v>0</v>
      </c>
      <c r="I23" s="155">
        <f>IF(G23="p1",I22+Table1[Amount],I22)</f>
        <v>0</v>
      </c>
      <c r="J23" s="155">
        <f>IF(G23="p2",J22+Table1[Amount],J22)</f>
        <v>0</v>
      </c>
      <c r="K23" s="154">
        <f>IF(G23="s",K22+Table1[[#This Row],[Amount]],K22)</f>
        <v>0</v>
      </c>
      <c r="L23" s="129"/>
      <c r="M23" s="129">
        <f>Table1[[#This Row],[Amount]]</f>
        <v>0</v>
      </c>
      <c r="N23" s="129"/>
      <c r="O23" s="130">
        <f>Table1[[#This Row],[Amount]]-Table1[[#This Row],[Amount1]]</f>
        <v>0</v>
      </c>
    </row>
    <row r="24" spans="1:15" x14ac:dyDescent="0.2">
      <c r="A24" s="99"/>
      <c r="B24" s="93"/>
      <c r="C24" s="94"/>
      <c r="D24" s="95"/>
      <c r="E24" s="100" t="e">
        <f>LOOKUP(D24,Accounts!A:A,Accounts!B:B)</f>
        <v>#N/A</v>
      </c>
      <c r="F24" s="146"/>
      <c r="G24" s="97"/>
      <c r="H24" s="155">
        <f>IF(G24="c",H23+Table1[[#This Row],[Amount]],H23)</f>
        <v>0</v>
      </c>
      <c r="I24" s="155">
        <f>IF(G24="p1",I23+Table1[Amount],I23)</f>
        <v>0</v>
      </c>
      <c r="J24" s="155">
        <f>IF(G24="p2",J23+Table1[Amount],J23)</f>
        <v>0</v>
      </c>
      <c r="K24" s="154">
        <f>IF(G24="s",K23+Table1[[#This Row],[Amount]],K23)</f>
        <v>0</v>
      </c>
      <c r="L24" s="129"/>
      <c r="M24" s="129">
        <f>Table1[[#This Row],[Amount]]</f>
        <v>0</v>
      </c>
      <c r="N24" s="129"/>
      <c r="O24" s="130">
        <f>Table1[[#This Row],[Amount]]-Table1[[#This Row],[Amount1]]</f>
        <v>0</v>
      </c>
    </row>
    <row r="25" spans="1:15" x14ac:dyDescent="0.2">
      <c r="A25" s="99"/>
      <c r="B25" s="93"/>
      <c r="C25" s="94"/>
      <c r="D25" s="95"/>
      <c r="E25" s="101" t="e">
        <f>LOOKUP(D25,Accounts!A:A,Accounts!B:B)</f>
        <v>#N/A</v>
      </c>
      <c r="F25" s="147"/>
      <c r="G25" s="97"/>
      <c r="H25" s="155">
        <f>IF(G25="c",H24+Table1[[#This Row],[Amount]],H24)</f>
        <v>0</v>
      </c>
      <c r="I25" s="155">
        <f>IF(G25="p1",I24+Table1[Amount],I24)</f>
        <v>0</v>
      </c>
      <c r="J25" s="155">
        <f>IF(G25="p2",J24+Table1[Amount],J24)</f>
        <v>0</v>
      </c>
      <c r="K25" s="154">
        <f>IF(G25="s",K24+Table1[[#This Row],[Amount]],K24)</f>
        <v>0</v>
      </c>
      <c r="L25" s="129"/>
      <c r="M25" s="129">
        <f>Table1[[#This Row],[Amount]]</f>
        <v>0</v>
      </c>
      <c r="N25" s="129"/>
      <c r="O25" s="130">
        <f>Table1[[#This Row],[Amount]]-Table1[[#This Row],[Amount1]]</f>
        <v>0</v>
      </c>
    </row>
    <row r="26" spans="1:15" x14ac:dyDescent="0.2">
      <c r="A26" s="99"/>
      <c r="B26" s="93"/>
      <c r="C26" s="94"/>
      <c r="D26" s="95"/>
      <c r="E26" s="100" t="e">
        <f>LOOKUP(D26,Accounts!A:A,Accounts!B:B)</f>
        <v>#N/A</v>
      </c>
      <c r="F26" s="146"/>
      <c r="G26" s="97"/>
      <c r="H26" s="155">
        <f>IF(G26="c",H25+Table1[[#This Row],[Amount]],H25)</f>
        <v>0</v>
      </c>
      <c r="I26" s="155">
        <f>IF(G26="p1",I25+Table1[Amount],I25)</f>
        <v>0</v>
      </c>
      <c r="J26" s="155">
        <f>IF(G26="p2",J25+Table1[Amount],J25)</f>
        <v>0</v>
      </c>
      <c r="K26" s="154">
        <f>IF(G26="s",K25+Table1[[#This Row],[Amount]],K25)</f>
        <v>0</v>
      </c>
      <c r="L26" s="129"/>
      <c r="M26" s="129">
        <f>Table1[[#This Row],[Amount]]</f>
        <v>0</v>
      </c>
      <c r="N26" s="129"/>
      <c r="O26" s="130">
        <f>Table1[[#This Row],[Amount]]-Table1[[#This Row],[Amount1]]</f>
        <v>0</v>
      </c>
    </row>
    <row r="27" spans="1:15" x14ac:dyDescent="0.2">
      <c r="A27" s="99"/>
      <c r="B27" s="93"/>
      <c r="C27" s="94"/>
      <c r="D27" s="95"/>
      <c r="E27" s="100" t="e">
        <f>LOOKUP(D27,Accounts!A:A,Accounts!B:B)</f>
        <v>#N/A</v>
      </c>
      <c r="F27" s="146"/>
      <c r="G27" s="97"/>
      <c r="H27" s="155">
        <f>IF(G27="c",H26+Table1[[#This Row],[Amount]],H26)</f>
        <v>0</v>
      </c>
      <c r="I27" s="155">
        <f>IF(G27="p1",I26+Table1[Amount],I26)</f>
        <v>0</v>
      </c>
      <c r="J27" s="155">
        <f>IF(G27="p2",J26+Table1[Amount],J26)</f>
        <v>0</v>
      </c>
      <c r="K27" s="154">
        <f>IF(G27="s",K26+Table1[[#This Row],[Amount]],K26)</f>
        <v>0</v>
      </c>
      <c r="L27" s="129"/>
      <c r="M27" s="129">
        <f>Table1[[#This Row],[Amount]]</f>
        <v>0</v>
      </c>
      <c r="N27" s="129"/>
      <c r="O27" s="130">
        <f>Table1[[#This Row],[Amount]]-Table1[[#This Row],[Amount1]]</f>
        <v>0</v>
      </c>
    </row>
    <row r="28" spans="1:15" x14ac:dyDescent="0.2">
      <c r="A28" s="99"/>
      <c r="B28" s="93"/>
      <c r="C28" s="94"/>
      <c r="D28" s="95"/>
      <c r="E28" s="100" t="e">
        <f>LOOKUP(D28,Accounts!A:A,Accounts!B:B)</f>
        <v>#N/A</v>
      </c>
      <c r="F28" s="146"/>
      <c r="G28" s="97"/>
      <c r="H28" s="155">
        <f>IF(G28="c",H27+Table1[[#This Row],[Amount]],H27)</f>
        <v>0</v>
      </c>
      <c r="I28" s="155">
        <f>IF(G28="p1",I27+Table1[Amount],I27)</f>
        <v>0</v>
      </c>
      <c r="J28" s="155">
        <f>IF(G28="p2",J27+Table1[Amount],J27)</f>
        <v>0</v>
      </c>
      <c r="K28" s="154">
        <f>IF(G28="s",K27+Table1[[#This Row],[Amount]],K27)</f>
        <v>0</v>
      </c>
      <c r="L28" s="129"/>
      <c r="M28" s="129">
        <f>Table1[[#This Row],[Amount]]</f>
        <v>0</v>
      </c>
      <c r="N28" s="129"/>
      <c r="O28" s="130">
        <f>Table1[[#This Row],[Amount]]-Table1[[#This Row],[Amount1]]</f>
        <v>0</v>
      </c>
    </row>
    <row r="29" spans="1:15" x14ac:dyDescent="0.2">
      <c r="A29" s="99"/>
      <c r="B29" s="93"/>
      <c r="C29" s="94"/>
      <c r="D29" s="95"/>
      <c r="E29" s="101" t="e">
        <f>LOOKUP(D29,Accounts!A:A,Accounts!B:B)</f>
        <v>#N/A</v>
      </c>
      <c r="F29" s="147"/>
      <c r="G29" s="97"/>
      <c r="H29" s="155">
        <f>IF(G29="c",H28+Table1[[#This Row],[Amount]],H28)</f>
        <v>0</v>
      </c>
      <c r="I29" s="155">
        <f>IF(G29="p1",I28+Table1[Amount],I28)</f>
        <v>0</v>
      </c>
      <c r="J29" s="155">
        <f>IF(G29="p2",J28+Table1[Amount],J28)</f>
        <v>0</v>
      </c>
      <c r="K29" s="154">
        <f>IF(G29="s",K28+Table1[[#This Row],[Amount]],K28)</f>
        <v>0</v>
      </c>
      <c r="L29" s="129"/>
      <c r="M29" s="129">
        <f>Table1[[#This Row],[Amount]]</f>
        <v>0</v>
      </c>
      <c r="N29" s="129"/>
      <c r="O29" s="130">
        <f>Table1[[#This Row],[Amount]]-Table1[[#This Row],[Amount1]]</f>
        <v>0</v>
      </c>
    </row>
    <row r="30" spans="1:15" x14ac:dyDescent="0.2">
      <c r="A30" s="99"/>
      <c r="B30" s="93"/>
      <c r="C30" s="94"/>
      <c r="D30" s="95"/>
      <c r="E30" s="100" t="e">
        <f>LOOKUP(D30,Accounts!A:A,Accounts!B:B)</f>
        <v>#N/A</v>
      </c>
      <c r="F30" s="146"/>
      <c r="G30" s="97"/>
      <c r="H30" s="155">
        <f>IF(G30="c",H29+Table1[[#This Row],[Amount]],H29)</f>
        <v>0</v>
      </c>
      <c r="I30" s="155">
        <f>IF(G30="p1",I29+Table1[Amount],I29)</f>
        <v>0</v>
      </c>
      <c r="J30" s="155">
        <f>IF(G30="p2",J29+Table1[Amount],J29)</f>
        <v>0</v>
      </c>
      <c r="K30" s="154">
        <f>IF(G30="s",K29+Table1[[#This Row],[Amount]],K29)</f>
        <v>0</v>
      </c>
      <c r="L30" s="129"/>
      <c r="M30" s="129">
        <f>Table1[[#This Row],[Amount]]</f>
        <v>0</v>
      </c>
      <c r="N30" s="129"/>
      <c r="O30" s="130">
        <f>Table1[[#This Row],[Amount]]-Table1[[#This Row],[Amount1]]</f>
        <v>0</v>
      </c>
    </row>
    <row r="31" spans="1:15" x14ac:dyDescent="0.2">
      <c r="A31" s="99"/>
      <c r="B31" s="93"/>
      <c r="C31" s="94"/>
      <c r="D31" s="95"/>
      <c r="E31" s="101" t="e">
        <f>LOOKUP(D31,Accounts!A:A,Accounts!B:B)</f>
        <v>#N/A</v>
      </c>
      <c r="F31" s="147"/>
      <c r="G31" s="97"/>
      <c r="H31" s="155">
        <f>IF(G31="c",H30+Table1[[#This Row],[Amount]],H30)</f>
        <v>0</v>
      </c>
      <c r="I31" s="155">
        <f>IF(G31="p1",I30+Table1[Amount],I30)</f>
        <v>0</v>
      </c>
      <c r="J31" s="155">
        <f>IF(G31="p2",J30+Table1[Amount],J30)</f>
        <v>0</v>
      </c>
      <c r="K31" s="154">
        <f>IF(G31="s",K30+Table1[[#This Row],[Amount]],K30)</f>
        <v>0</v>
      </c>
      <c r="L31" s="129"/>
      <c r="M31" s="129">
        <f>Table1[[#This Row],[Amount]]</f>
        <v>0</v>
      </c>
      <c r="N31" s="129"/>
      <c r="O31" s="130">
        <f>Table1[[#This Row],[Amount]]-Table1[[#This Row],[Amount1]]</f>
        <v>0</v>
      </c>
    </row>
    <row r="32" spans="1:15" x14ac:dyDescent="0.2">
      <c r="A32" s="99"/>
      <c r="B32" s="93"/>
      <c r="C32" s="94"/>
      <c r="D32" s="95"/>
      <c r="E32" s="96" t="e">
        <f>LOOKUP(D32,Accounts!A:A,Accounts!B:B)</f>
        <v>#N/A</v>
      </c>
      <c r="F32" s="146"/>
      <c r="G32" s="97"/>
      <c r="H32" s="155">
        <f>IF(G32="c",H31+Table1[[#This Row],[Amount]],H31)</f>
        <v>0</v>
      </c>
      <c r="I32" s="155">
        <f>IF(G32="p1",I31+Table1[Amount],I31)</f>
        <v>0</v>
      </c>
      <c r="J32" s="155">
        <f>IF(G32="p2",J31+Table1[Amount],J31)</f>
        <v>0</v>
      </c>
      <c r="K32" s="154">
        <f>IF(G32="s",K31+Table1[[#This Row],[Amount]],K31)</f>
        <v>0</v>
      </c>
      <c r="L32" s="129"/>
      <c r="M32" s="129">
        <f>Table1[[#This Row],[Amount]]</f>
        <v>0</v>
      </c>
      <c r="N32" s="129"/>
      <c r="O32" s="130">
        <f>Table1[[#This Row],[Amount]]-Table1[[#This Row],[Amount1]]</f>
        <v>0</v>
      </c>
    </row>
    <row r="33" spans="1:15" x14ac:dyDescent="0.2">
      <c r="A33" s="99"/>
      <c r="B33" s="93"/>
      <c r="C33" s="94"/>
      <c r="D33" s="95"/>
      <c r="E33" s="100" t="e">
        <f>LOOKUP(D33,Accounts!A:A,Accounts!B:B)</f>
        <v>#N/A</v>
      </c>
      <c r="F33" s="148"/>
      <c r="G33" s="97"/>
      <c r="H33" s="155">
        <f>IF(G33="c",H32+Table1[[#This Row],[Amount]],H32)</f>
        <v>0</v>
      </c>
      <c r="I33" s="155">
        <f>IF(G33="p1",I32+Table1[Amount],I32)</f>
        <v>0</v>
      </c>
      <c r="J33" s="155">
        <f>IF(G33="p2",J32+Table1[Amount],J32)</f>
        <v>0</v>
      </c>
      <c r="K33" s="154">
        <f>IF(G33="s",K32+Table1[[#This Row],[Amount]],K32)</f>
        <v>0</v>
      </c>
      <c r="L33" s="129"/>
      <c r="M33" s="129">
        <f>Table1[[#This Row],[Amount]]</f>
        <v>0</v>
      </c>
      <c r="N33" s="129"/>
      <c r="O33" s="130">
        <f>Table1[[#This Row],[Amount]]-Table1[[#This Row],[Amount1]]</f>
        <v>0</v>
      </c>
    </row>
    <row r="34" spans="1:15" x14ac:dyDescent="0.2">
      <c r="A34" s="99"/>
      <c r="B34" s="93"/>
      <c r="C34" s="94"/>
      <c r="D34" s="95"/>
      <c r="E34" s="101" t="e">
        <f>LOOKUP(D34,Accounts!A:A,Accounts!B:B)</f>
        <v>#N/A</v>
      </c>
      <c r="F34" s="148"/>
      <c r="G34" s="97"/>
      <c r="H34" s="155">
        <f>IF(G34="c",H33+Table1[[#This Row],[Amount]],H33)</f>
        <v>0</v>
      </c>
      <c r="I34" s="155">
        <f>IF(G34="p1",I33+Table1[Amount],I33)</f>
        <v>0</v>
      </c>
      <c r="J34" s="155">
        <f>IF(G34="p2",J33+Table1[Amount],J33)</f>
        <v>0</v>
      </c>
      <c r="K34" s="154">
        <f>IF(G34="s",K33+Table1[[#This Row],[Amount]],K33)</f>
        <v>0</v>
      </c>
      <c r="L34" s="129"/>
      <c r="M34" s="129">
        <f>Table1[[#This Row],[Amount]]</f>
        <v>0</v>
      </c>
      <c r="N34" s="129"/>
      <c r="O34" s="130">
        <f>Table1[[#This Row],[Amount]]-Table1[[#This Row],[Amount1]]</f>
        <v>0</v>
      </c>
    </row>
    <row r="35" spans="1:15" x14ac:dyDescent="0.2">
      <c r="A35" s="99"/>
      <c r="B35" s="93"/>
      <c r="C35" s="94"/>
      <c r="D35" s="95"/>
      <c r="E35" s="100" t="e">
        <f>LOOKUP(D35,Accounts!A:A,Accounts!B:B)</f>
        <v>#N/A</v>
      </c>
      <c r="F35" s="148"/>
      <c r="G35" s="97"/>
      <c r="H35" s="155">
        <f>IF(G35="c",H34+Table1[[#This Row],[Amount]],H34)</f>
        <v>0</v>
      </c>
      <c r="I35" s="155">
        <f>IF(G35="p1",I34+Table1[Amount],I34)</f>
        <v>0</v>
      </c>
      <c r="J35" s="155">
        <f>IF(G35="p2",J34+Table1[Amount],J34)</f>
        <v>0</v>
      </c>
      <c r="K35" s="154">
        <f>IF(G35="s",K34+Table1[[#This Row],[Amount]],K34)</f>
        <v>0</v>
      </c>
      <c r="L35" s="129"/>
      <c r="M35" s="129">
        <f>Table1[[#This Row],[Amount]]</f>
        <v>0</v>
      </c>
      <c r="N35" s="129"/>
      <c r="O35" s="130">
        <f>Table1[[#This Row],[Amount]]-Table1[[#This Row],[Amount1]]</f>
        <v>0</v>
      </c>
    </row>
    <row r="36" spans="1:15" x14ac:dyDescent="0.2">
      <c r="A36" s="99"/>
      <c r="B36" s="93"/>
      <c r="C36" s="94"/>
      <c r="D36" s="95"/>
      <c r="E36" s="101" t="e">
        <f>LOOKUP(D36,Accounts!A:A,Accounts!B:B)</f>
        <v>#N/A</v>
      </c>
      <c r="F36" s="147"/>
      <c r="G36" s="97"/>
      <c r="H36" s="155">
        <f>IF(G36="c",H35+Table1[[#This Row],[Amount]],H35)</f>
        <v>0</v>
      </c>
      <c r="I36" s="155">
        <f>IF(G36="p1",I35+Table1[Amount],I35)</f>
        <v>0</v>
      </c>
      <c r="J36" s="155">
        <f>IF(G36="p2",J35+Table1[Amount],J35)</f>
        <v>0</v>
      </c>
      <c r="K36" s="154">
        <f>IF(G36="s",K35+Table1[[#This Row],[Amount]],K35)</f>
        <v>0</v>
      </c>
      <c r="L36" s="129"/>
      <c r="M36" s="129">
        <f>Table1[[#This Row],[Amount]]</f>
        <v>0</v>
      </c>
      <c r="N36" s="129"/>
      <c r="O36" s="130">
        <f>Table1[[#This Row],[Amount]]-Table1[[#This Row],[Amount1]]</f>
        <v>0</v>
      </c>
    </row>
    <row r="37" spans="1:15" x14ac:dyDescent="0.2">
      <c r="A37" s="99"/>
      <c r="B37" s="93"/>
      <c r="C37" s="94"/>
      <c r="D37" s="95"/>
      <c r="E37" s="101" t="e">
        <f>LOOKUP(D37,Accounts!A:A,Accounts!B:B)</f>
        <v>#N/A</v>
      </c>
      <c r="F37" s="146"/>
      <c r="G37" s="97"/>
      <c r="H37" s="155">
        <f>IF(G37="c",H36+Table1[[#This Row],[Amount]],H36)</f>
        <v>0</v>
      </c>
      <c r="I37" s="155">
        <f>IF(G37="p1",I36+Table1[Amount],I36)</f>
        <v>0</v>
      </c>
      <c r="J37" s="155">
        <f>IF(G37="p2",J36+Table1[Amount],J36)</f>
        <v>0</v>
      </c>
      <c r="K37" s="154">
        <f>IF(G37="s",K36+Table1[[#This Row],[Amount]],K36)</f>
        <v>0</v>
      </c>
      <c r="L37" s="129"/>
      <c r="M37" s="129">
        <f>Table1[[#This Row],[Amount]]</f>
        <v>0</v>
      </c>
      <c r="N37" s="129"/>
      <c r="O37" s="130">
        <f>Table1[[#This Row],[Amount]]-Table1[[#This Row],[Amount1]]</f>
        <v>0</v>
      </c>
    </row>
    <row r="38" spans="1:15" x14ac:dyDescent="0.2">
      <c r="A38" s="99"/>
      <c r="B38" s="93"/>
      <c r="C38" s="94"/>
      <c r="D38" s="95"/>
      <c r="E38" s="101" t="e">
        <f>LOOKUP(D38,Accounts!A:A,Accounts!B:B)</f>
        <v>#N/A</v>
      </c>
      <c r="F38" s="146"/>
      <c r="G38" s="97"/>
      <c r="H38" s="155">
        <f>IF(G38="c",H37+Table1[[#This Row],[Amount]],H37)</f>
        <v>0</v>
      </c>
      <c r="I38" s="155">
        <f>IF(G38="p1",I37+Table1[Amount],I37)</f>
        <v>0</v>
      </c>
      <c r="J38" s="155">
        <f>IF(G38="p2",J37+Table1[Amount],J37)</f>
        <v>0</v>
      </c>
      <c r="K38" s="154">
        <f>IF(G38="s",K37+Table1[[#This Row],[Amount]],K37)</f>
        <v>0</v>
      </c>
      <c r="L38" s="129"/>
      <c r="M38" s="129">
        <f>Table1[[#This Row],[Amount]]</f>
        <v>0</v>
      </c>
      <c r="N38" s="129"/>
      <c r="O38" s="130">
        <f>Table1[[#This Row],[Amount]]-Table1[[#This Row],[Amount1]]</f>
        <v>0</v>
      </c>
    </row>
    <row r="39" spans="1:15" x14ac:dyDescent="0.2">
      <c r="A39" s="99"/>
      <c r="B39" s="93"/>
      <c r="C39" s="94"/>
      <c r="D39" s="95"/>
      <c r="E39" s="100" t="e">
        <f>LOOKUP(D39,Accounts!A:A,Accounts!B:B)</f>
        <v>#N/A</v>
      </c>
      <c r="F39" s="146"/>
      <c r="G39" s="97"/>
      <c r="H39" s="155">
        <f>IF(G39="c",H38+Table1[[#This Row],[Amount]],H38)</f>
        <v>0</v>
      </c>
      <c r="I39" s="155">
        <f>IF(G39="p1",I38+Table1[Amount],I38)</f>
        <v>0</v>
      </c>
      <c r="J39" s="155">
        <f>IF(G39="p2",J38+Table1[Amount],J38)</f>
        <v>0</v>
      </c>
      <c r="K39" s="154">
        <f>IF(G39="s",K38+Table1[[#This Row],[Amount]],K38)</f>
        <v>0</v>
      </c>
      <c r="L39" s="129"/>
      <c r="M39" s="129">
        <f>Table1[[#This Row],[Amount]]</f>
        <v>0</v>
      </c>
      <c r="N39" s="129"/>
      <c r="O39" s="130">
        <f>Table1[[#This Row],[Amount]]-Table1[[#This Row],[Amount1]]</f>
        <v>0</v>
      </c>
    </row>
    <row r="40" spans="1:15" x14ac:dyDescent="0.2">
      <c r="A40" s="99"/>
      <c r="B40" s="93"/>
      <c r="C40" s="94"/>
      <c r="D40" s="95"/>
      <c r="E40" s="101" t="e">
        <f>LOOKUP(D40,Accounts!A:A,Accounts!B:B)</f>
        <v>#N/A</v>
      </c>
      <c r="F40" s="147"/>
      <c r="G40" s="97"/>
      <c r="H40" s="155">
        <f>IF(G40="c",H39+Table1[[#This Row],[Amount]],H39)</f>
        <v>0</v>
      </c>
      <c r="I40" s="155">
        <f>IF(G40="p1",I39+Table1[Amount],I39)</f>
        <v>0</v>
      </c>
      <c r="J40" s="155">
        <f>IF(G40="p2",J39+Table1[Amount],J39)</f>
        <v>0</v>
      </c>
      <c r="K40" s="154">
        <f>IF(G40="s",K39+Table1[[#This Row],[Amount]],K39)</f>
        <v>0</v>
      </c>
      <c r="L40" s="129"/>
      <c r="M40" s="129">
        <f>Table1[[#This Row],[Amount]]</f>
        <v>0</v>
      </c>
      <c r="N40" s="129"/>
      <c r="O40" s="130">
        <f>Table1[[#This Row],[Amount]]-Table1[[#This Row],[Amount1]]</f>
        <v>0</v>
      </c>
    </row>
    <row r="41" spans="1:15" x14ac:dyDescent="0.2">
      <c r="A41" s="99"/>
      <c r="B41" s="93"/>
      <c r="C41" s="94"/>
      <c r="D41" s="95"/>
      <c r="E41" s="101" t="e">
        <f>LOOKUP(D41,Accounts!A:A,Accounts!B:B)</f>
        <v>#N/A</v>
      </c>
      <c r="F41" s="147"/>
      <c r="G41" s="97"/>
      <c r="H41" s="155">
        <f>IF(G41="c",H40+Table1[[#This Row],[Amount]],H40)</f>
        <v>0</v>
      </c>
      <c r="I41" s="155">
        <f>IF(G41="p1",I40+Table1[Amount],I40)</f>
        <v>0</v>
      </c>
      <c r="J41" s="155">
        <f>IF(G41="p2",J40+Table1[Amount],J40)</f>
        <v>0</v>
      </c>
      <c r="K41" s="154">
        <f>IF(G41="s",K40+Table1[[#This Row],[Amount]],K40)</f>
        <v>0</v>
      </c>
      <c r="L41" s="129"/>
      <c r="M41" s="129">
        <f>Table1[[#This Row],[Amount]]</f>
        <v>0</v>
      </c>
      <c r="N41" s="129"/>
      <c r="O41" s="130">
        <f>Table1[[#This Row],[Amount]]-Table1[[#This Row],[Amount1]]</f>
        <v>0</v>
      </c>
    </row>
    <row r="42" spans="1:15" x14ac:dyDescent="0.2">
      <c r="A42" s="99"/>
      <c r="B42" s="93"/>
      <c r="C42" s="94"/>
      <c r="D42" s="95"/>
      <c r="E42" s="101" t="e">
        <f>LOOKUP(D42,Accounts!A:A,Accounts!B:B)</f>
        <v>#N/A</v>
      </c>
      <c r="F42" s="147"/>
      <c r="G42" s="97"/>
      <c r="H42" s="155">
        <f>IF(G42="c",H41+Table1[[#This Row],[Amount]],H41)</f>
        <v>0</v>
      </c>
      <c r="I42" s="155">
        <f>IF(G42="p1",I41+Table1[Amount],I41)</f>
        <v>0</v>
      </c>
      <c r="J42" s="155">
        <f>IF(G42="p2",J41+Table1[Amount],J41)</f>
        <v>0</v>
      </c>
      <c r="K42" s="154">
        <f>IF(G42="s",K41+Table1[[#This Row],[Amount]],K41)</f>
        <v>0</v>
      </c>
      <c r="L42" s="129"/>
      <c r="M42" s="129">
        <f>Table1[[#This Row],[Amount]]</f>
        <v>0</v>
      </c>
      <c r="N42" s="129"/>
      <c r="O42" s="130">
        <f>Table1[[#This Row],[Amount]]-Table1[[#This Row],[Amount1]]</f>
        <v>0</v>
      </c>
    </row>
    <row r="43" spans="1:15" x14ac:dyDescent="0.2">
      <c r="A43" s="99"/>
      <c r="B43" s="93"/>
      <c r="C43" s="94"/>
      <c r="D43" s="95"/>
      <c r="E43" s="101" t="e">
        <f>LOOKUP(D43,Accounts!A:A,Accounts!B:B)</f>
        <v>#N/A</v>
      </c>
      <c r="F43" s="147"/>
      <c r="G43" s="97"/>
      <c r="H43" s="155">
        <f>IF(G43="c",H42+Table1[[#This Row],[Amount]],H42)</f>
        <v>0</v>
      </c>
      <c r="I43" s="155">
        <f>IF(G43="p1",I42+Table1[Amount],I42)</f>
        <v>0</v>
      </c>
      <c r="J43" s="155">
        <f>IF(G43="p2",J42+Table1[Amount],J42)</f>
        <v>0</v>
      </c>
      <c r="K43" s="154">
        <f>IF(G43="s",K42+Table1[[#This Row],[Amount]],K42)</f>
        <v>0</v>
      </c>
      <c r="L43" s="129"/>
      <c r="M43" s="129">
        <f>Table1[[#This Row],[Amount]]</f>
        <v>0</v>
      </c>
      <c r="N43" s="129"/>
      <c r="O43" s="130">
        <f>Table1[[#This Row],[Amount]]-Table1[[#This Row],[Amount1]]</f>
        <v>0</v>
      </c>
    </row>
    <row r="44" spans="1:15" x14ac:dyDescent="0.2">
      <c r="A44" s="99"/>
      <c r="B44" s="93"/>
      <c r="C44" s="94"/>
      <c r="D44" s="95"/>
      <c r="E44" s="101" t="e">
        <f>LOOKUP(D44,Accounts!A:A,Accounts!B:B)</f>
        <v>#N/A</v>
      </c>
      <c r="F44" s="146"/>
      <c r="G44" s="97"/>
      <c r="H44" s="155">
        <f>IF(G44="c",H43+Table1[[#This Row],[Amount]],H43)</f>
        <v>0</v>
      </c>
      <c r="I44" s="155">
        <f>IF(G44="p1",I43+Table1[Amount],I43)</f>
        <v>0</v>
      </c>
      <c r="J44" s="155">
        <f>IF(G44="p2",J43+Table1[Amount],J43)</f>
        <v>0</v>
      </c>
      <c r="K44" s="154">
        <f>IF(G44="s",K43+Table1[[#This Row],[Amount]],K43)</f>
        <v>0</v>
      </c>
      <c r="L44" s="129"/>
      <c r="M44" s="129">
        <f>Table1[[#This Row],[Amount]]</f>
        <v>0</v>
      </c>
      <c r="N44" s="129"/>
      <c r="O44" s="130">
        <f>Table1[[#This Row],[Amount]]-Table1[[#This Row],[Amount1]]</f>
        <v>0</v>
      </c>
    </row>
    <row r="45" spans="1:15" x14ac:dyDescent="0.2">
      <c r="A45" s="99"/>
      <c r="B45" s="93"/>
      <c r="C45" s="94"/>
      <c r="D45" s="95"/>
      <c r="E45" s="101" t="e">
        <f>LOOKUP(D45,Accounts!A:A,Accounts!B:B)</f>
        <v>#N/A</v>
      </c>
      <c r="F45" s="146"/>
      <c r="G45" s="97"/>
      <c r="H45" s="155">
        <f>IF(G45="c",H44+Table1[[#This Row],[Amount]],H44)</f>
        <v>0</v>
      </c>
      <c r="I45" s="155">
        <f>IF(G45="p1",I44+Table1[Amount],I44)</f>
        <v>0</v>
      </c>
      <c r="J45" s="155">
        <f>IF(G45="p2",J44+Table1[Amount],J44)</f>
        <v>0</v>
      </c>
      <c r="K45" s="154">
        <f>IF(G45="s",K44+Table1[[#This Row],[Amount]],K44)</f>
        <v>0</v>
      </c>
      <c r="L45" s="129"/>
      <c r="M45" s="129">
        <f>Table1[[#This Row],[Amount]]</f>
        <v>0</v>
      </c>
      <c r="N45" s="129"/>
      <c r="O45" s="130">
        <f>Table1[[#This Row],[Amount]]-Table1[[#This Row],[Amount1]]</f>
        <v>0</v>
      </c>
    </row>
    <row r="46" spans="1:15" x14ac:dyDescent="0.2">
      <c r="A46" s="99"/>
      <c r="B46" s="93"/>
      <c r="C46" s="94"/>
      <c r="D46" s="95"/>
      <c r="E46" s="101" t="e">
        <f>LOOKUP(D46,Accounts!A:A,Accounts!B:B)</f>
        <v>#N/A</v>
      </c>
      <c r="F46" s="147"/>
      <c r="G46" s="97"/>
      <c r="H46" s="155">
        <f>IF(G46="c",H45+Table1[[#This Row],[Amount]],H45)</f>
        <v>0</v>
      </c>
      <c r="I46" s="155">
        <f>IF(G46="p1",I45+Table1[Amount],I45)</f>
        <v>0</v>
      </c>
      <c r="J46" s="155">
        <f>IF(G46="p2",J45+Table1[Amount],J45)</f>
        <v>0</v>
      </c>
      <c r="K46" s="154">
        <f>IF(G46="s",K45+Table1[[#This Row],[Amount]],K45)</f>
        <v>0</v>
      </c>
      <c r="L46" s="129"/>
      <c r="M46" s="129">
        <f>Table1[[#This Row],[Amount]]</f>
        <v>0</v>
      </c>
      <c r="N46" s="129"/>
      <c r="O46" s="130">
        <f>Table1[[#This Row],[Amount]]-Table1[[#This Row],[Amount1]]</f>
        <v>0</v>
      </c>
    </row>
    <row r="47" spans="1:15" x14ac:dyDescent="0.2">
      <c r="A47" s="99"/>
      <c r="B47" s="93"/>
      <c r="C47" s="94"/>
      <c r="D47" s="95"/>
      <c r="E47" s="101" t="e">
        <f>LOOKUP(D47,Accounts!A:A,Accounts!B:B)</f>
        <v>#N/A</v>
      </c>
      <c r="F47" s="147"/>
      <c r="G47" s="97"/>
      <c r="H47" s="155">
        <f>IF(G47="c",H46+Table1[[#This Row],[Amount]],H46)</f>
        <v>0</v>
      </c>
      <c r="I47" s="155">
        <f>IF(G47="p1",I46+Table1[Amount],I46)</f>
        <v>0</v>
      </c>
      <c r="J47" s="155">
        <f>IF(G47="p2",J46+Table1[Amount],J46)</f>
        <v>0</v>
      </c>
      <c r="K47" s="154">
        <f>IF(G47="s",K46+Table1[[#This Row],[Amount]],K46)</f>
        <v>0</v>
      </c>
      <c r="L47" s="129"/>
      <c r="M47" s="129">
        <f>Table1[[#This Row],[Amount]]</f>
        <v>0</v>
      </c>
      <c r="N47" s="129"/>
      <c r="O47" s="130">
        <f>Table1[[#This Row],[Amount]]-Table1[[#This Row],[Amount1]]</f>
        <v>0</v>
      </c>
    </row>
    <row r="48" spans="1:15" x14ac:dyDescent="0.2">
      <c r="A48" s="99"/>
      <c r="B48" s="93"/>
      <c r="C48" s="94"/>
      <c r="D48" s="95"/>
      <c r="E48" s="101" t="e">
        <f>LOOKUP(D48,Accounts!A:A,Accounts!B:B)</f>
        <v>#N/A</v>
      </c>
      <c r="F48" s="147"/>
      <c r="G48" s="97"/>
      <c r="H48" s="155">
        <f>IF(G48="c",H47+Table1[[#This Row],[Amount]],H47)</f>
        <v>0</v>
      </c>
      <c r="I48" s="155">
        <f>IF(G48="p1",I47+Table1[Amount],I47)</f>
        <v>0</v>
      </c>
      <c r="J48" s="155">
        <f>IF(G48="p2",J47+Table1[Amount],J47)</f>
        <v>0</v>
      </c>
      <c r="K48" s="154">
        <f>IF(G48="s",K47+Table1[[#This Row],[Amount]],K47)</f>
        <v>0</v>
      </c>
      <c r="L48" s="129"/>
      <c r="M48" s="129">
        <f>Table1[[#This Row],[Amount]]</f>
        <v>0</v>
      </c>
      <c r="N48" s="129"/>
      <c r="O48" s="130">
        <f>Table1[[#This Row],[Amount]]-Table1[[#This Row],[Amount1]]</f>
        <v>0</v>
      </c>
    </row>
    <row r="49" spans="1:15" x14ac:dyDescent="0.2">
      <c r="A49" s="99"/>
      <c r="B49" s="93"/>
      <c r="C49" s="94"/>
      <c r="D49" s="95"/>
      <c r="E49" s="101" t="e">
        <f>LOOKUP(D49,Accounts!A:A,Accounts!B:B)</f>
        <v>#N/A</v>
      </c>
      <c r="F49" s="147"/>
      <c r="G49" s="97"/>
      <c r="H49" s="155">
        <f>IF(G49="c",H48+Table1[[#This Row],[Amount]],H48)</f>
        <v>0</v>
      </c>
      <c r="I49" s="155">
        <f>IF(G49="p1",I48+Table1[Amount],I48)</f>
        <v>0</v>
      </c>
      <c r="J49" s="155">
        <f>IF(G49="p2",J48+Table1[Amount],J48)</f>
        <v>0</v>
      </c>
      <c r="K49" s="154">
        <f>IF(G49="s",K48+Table1[[#This Row],[Amount]],K48)</f>
        <v>0</v>
      </c>
      <c r="L49" s="129"/>
      <c r="M49" s="129">
        <f>Table1[[#This Row],[Amount]]</f>
        <v>0</v>
      </c>
      <c r="N49" s="129"/>
      <c r="O49" s="130">
        <f>Table1[[#This Row],[Amount]]-Table1[[#This Row],[Amount1]]</f>
        <v>0</v>
      </c>
    </row>
    <row r="50" spans="1:15" x14ac:dyDescent="0.2">
      <c r="A50" s="99"/>
      <c r="B50" s="93"/>
      <c r="C50" s="94"/>
      <c r="D50" s="95"/>
      <c r="E50" s="101" t="e">
        <f>LOOKUP(D50,Accounts!A:A,Accounts!B:B)</f>
        <v>#N/A</v>
      </c>
      <c r="F50" s="147"/>
      <c r="G50" s="97"/>
      <c r="H50" s="155">
        <f>IF(G50="c",H49+Table1[[#This Row],[Amount]],H49)</f>
        <v>0</v>
      </c>
      <c r="I50" s="155">
        <f>IF(G50="p1",I49+Table1[Amount],I49)</f>
        <v>0</v>
      </c>
      <c r="J50" s="155">
        <f>IF(G50="p2",J49+Table1[Amount],J49)</f>
        <v>0</v>
      </c>
      <c r="K50" s="154">
        <f>IF(G50="s",K49+Table1[[#This Row],[Amount]],K49)</f>
        <v>0</v>
      </c>
      <c r="L50" s="129"/>
      <c r="M50" s="129">
        <f>Table1[[#This Row],[Amount]]</f>
        <v>0</v>
      </c>
      <c r="N50" s="129"/>
      <c r="O50" s="130">
        <f>Table1[[#This Row],[Amount]]-Table1[[#This Row],[Amount1]]</f>
        <v>0</v>
      </c>
    </row>
    <row r="51" spans="1:15" x14ac:dyDescent="0.2">
      <c r="A51" s="99"/>
      <c r="B51" s="93"/>
      <c r="C51" s="94"/>
      <c r="D51" s="95"/>
      <c r="E51" s="101" t="e">
        <f>LOOKUP(D51,Accounts!A:A,Accounts!B:B)</f>
        <v>#N/A</v>
      </c>
      <c r="F51" s="147"/>
      <c r="G51" s="97"/>
      <c r="H51" s="155">
        <f>IF(G51="c",H50+Table1[[#This Row],[Amount]],H50)</f>
        <v>0</v>
      </c>
      <c r="I51" s="155">
        <f>IF(G51="p1",I50+Table1[Amount],I50)</f>
        <v>0</v>
      </c>
      <c r="J51" s="155">
        <f>IF(G51="p2",J50+Table1[Amount],J50)</f>
        <v>0</v>
      </c>
      <c r="K51" s="154">
        <f>IF(G51="s",K50+Table1[[#This Row],[Amount]],K50)</f>
        <v>0</v>
      </c>
      <c r="L51" s="129"/>
      <c r="M51" s="129">
        <f>Table1[[#This Row],[Amount]]</f>
        <v>0</v>
      </c>
      <c r="N51" s="129"/>
      <c r="O51" s="130">
        <f>Table1[[#This Row],[Amount]]-Table1[[#This Row],[Amount1]]</f>
        <v>0</v>
      </c>
    </row>
    <row r="52" spans="1:15" x14ac:dyDescent="0.2">
      <c r="A52" s="99"/>
      <c r="B52" s="93"/>
      <c r="C52" s="94"/>
      <c r="D52" s="95"/>
      <c r="E52" s="100" t="e">
        <f>LOOKUP(D52,Accounts!A:A,Accounts!B:B)</f>
        <v>#N/A</v>
      </c>
      <c r="F52" s="146"/>
      <c r="G52" s="97"/>
      <c r="H52" s="155">
        <f>IF(G52="c",H51+Table1[[#This Row],[Amount]],H51)</f>
        <v>0</v>
      </c>
      <c r="I52" s="155">
        <f>IF(G52="p1",I51+Table1[Amount],I51)</f>
        <v>0</v>
      </c>
      <c r="J52" s="155">
        <f>IF(G52="p2",J51+Table1[Amount],J51)</f>
        <v>0</v>
      </c>
      <c r="K52" s="154">
        <f>IF(G52="s",K51+Table1[[#This Row],[Amount]],K51)</f>
        <v>0</v>
      </c>
      <c r="L52" s="129"/>
      <c r="M52" s="129">
        <f>Table1[[#This Row],[Amount]]</f>
        <v>0</v>
      </c>
      <c r="N52" s="129"/>
      <c r="O52" s="130">
        <f>Table1[[#This Row],[Amount]]-Table1[[#This Row],[Amount1]]</f>
        <v>0</v>
      </c>
    </row>
    <row r="53" spans="1:15" x14ac:dyDescent="0.2">
      <c r="A53" s="99"/>
      <c r="B53" s="93"/>
      <c r="C53" s="94"/>
      <c r="D53" s="95"/>
      <c r="E53" s="101" t="e">
        <f>LOOKUP(D53,Accounts!A:A,Accounts!B:B)</f>
        <v>#N/A</v>
      </c>
      <c r="F53" s="147"/>
      <c r="G53" s="97"/>
      <c r="H53" s="155">
        <f>IF(G53="c",H52+Table1[[#This Row],[Amount]],H52)</f>
        <v>0</v>
      </c>
      <c r="I53" s="155">
        <f>IF(G53="p1",I52+Table1[Amount],I52)</f>
        <v>0</v>
      </c>
      <c r="J53" s="155">
        <f>IF(G53="p2",J52+Table1[Amount],J52)</f>
        <v>0</v>
      </c>
      <c r="K53" s="154">
        <f>IF(G53="s",K52+Table1[[#This Row],[Amount]],K52)</f>
        <v>0</v>
      </c>
      <c r="L53" s="129"/>
      <c r="M53" s="129">
        <f>Table1[[#This Row],[Amount]]</f>
        <v>0</v>
      </c>
      <c r="N53" s="129"/>
      <c r="O53" s="130">
        <f>Table1[[#This Row],[Amount]]-Table1[[#This Row],[Amount1]]</f>
        <v>0</v>
      </c>
    </row>
    <row r="54" spans="1:15" x14ac:dyDescent="0.2">
      <c r="A54" s="99"/>
      <c r="B54" s="93"/>
      <c r="C54" s="94"/>
      <c r="D54" s="95"/>
      <c r="E54" s="100" t="e">
        <f>LOOKUP(D54,Accounts!A:A,Accounts!B:B)</f>
        <v>#N/A</v>
      </c>
      <c r="F54" s="146"/>
      <c r="G54" s="97"/>
      <c r="H54" s="155">
        <f>IF(G54="c",H53+Table1[[#This Row],[Amount]],H53)</f>
        <v>0</v>
      </c>
      <c r="I54" s="155">
        <f>IF(G54="p1",I53+Table1[Amount],I53)</f>
        <v>0</v>
      </c>
      <c r="J54" s="155">
        <f>IF(G54="p2",J53+Table1[Amount],J53)</f>
        <v>0</v>
      </c>
      <c r="K54" s="154">
        <f>IF(G54="s",K53+Table1[[#This Row],[Amount]],K53)</f>
        <v>0</v>
      </c>
      <c r="L54" s="129"/>
      <c r="M54" s="129">
        <f>Table1[[#This Row],[Amount]]</f>
        <v>0</v>
      </c>
      <c r="N54" s="129"/>
      <c r="O54" s="130">
        <f>Table1[[#This Row],[Amount]]-Table1[[#This Row],[Amount1]]</f>
        <v>0</v>
      </c>
    </row>
    <row r="55" spans="1:15" x14ac:dyDescent="0.2">
      <c r="A55" s="99"/>
      <c r="B55" s="93"/>
      <c r="C55" s="94"/>
      <c r="D55" s="95"/>
      <c r="E55" s="100" t="e">
        <f>LOOKUP(D55,Accounts!A:A,Accounts!B:B)</f>
        <v>#N/A</v>
      </c>
      <c r="F55" s="146"/>
      <c r="G55" s="97"/>
      <c r="H55" s="155">
        <f>IF(G55="c",H54+Table1[[#This Row],[Amount]],H54)</f>
        <v>0</v>
      </c>
      <c r="I55" s="155">
        <f>IF(G55="p1",I54+Table1[Amount],I54)</f>
        <v>0</v>
      </c>
      <c r="J55" s="155">
        <f>IF(G55="p2",J54+Table1[Amount],J54)</f>
        <v>0</v>
      </c>
      <c r="K55" s="154">
        <f>IF(G55="s",K54+Table1[[#This Row],[Amount]],K54)</f>
        <v>0</v>
      </c>
      <c r="L55" s="129"/>
      <c r="M55" s="129">
        <f>Table1[[#This Row],[Amount]]</f>
        <v>0</v>
      </c>
      <c r="N55" s="129"/>
      <c r="O55" s="130">
        <f>Table1[[#This Row],[Amount]]-Table1[[#This Row],[Amount1]]</f>
        <v>0</v>
      </c>
    </row>
    <row r="56" spans="1:15" x14ac:dyDescent="0.2">
      <c r="A56" s="99"/>
      <c r="B56" s="93"/>
      <c r="C56" s="94"/>
      <c r="D56" s="95"/>
      <c r="E56" s="101" t="e">
        <f>LOOKUP(D56,Accounts!A:A,Accounts!B:B)</f>
        <v>#N/A</v>
      </c>
      <c r="F56" s="147"/>
      <c r="G56" s="97"/>
      <c r="H56" s="155">
        <f>IF(G56="c",H55+Table1[[#This Row],[Amount]],H55)</f>
        <v>0</v>
      </c>
      <c r="I56" s="155">
        <f>IF(G56="p1",I55+Table1[Amount],I55)</f>
        <v>0</v>
      </c>
      <c r="J56" s="155">
        <f>IF(G56="p2",J55+Table1[Amount],J55)</f>
        <v>0</v>
      </c>
      <c r="K56" s="154">
        <f>IF(G56="s",K55+Table1[[#This Row],[Amount]],K55)</f>
        <v>0</v>
      </c>
      <c r="L56" s="129"/>
      <c r="M56" s="129">
        <f>Table1[[#This Row],[Amount]]</f>
        <v>0</v>
      </c>
      <c r="N56" s="129"/>
      <c r="O56" s="130">
        <f>Table1[[#This Row],[Amount]]-Table1[[#This Row],[Amount1]]</f>
        <v>0</v>
      </c>
    </row>
    <row r="57" spans="1:15" x14ac:dyDescent="0.2">
      <c r="A57" s="99"/>
      <c r="B57" s="93"/>
      <c r="C57" s="94"/>
      <c r="D57" s="95"/>
      <c r="E57" s="101" t="e">
        <f>LOOKUP(D57,Accounts!A:A,Accounts!B:B)</f>
        <v>#N/A</v>
      </c>
      <c r="F57" s="146"/>
      <c r="G57" s="97"/>
      <c r="H57" s="155">
        <f>IF(G57="c",H56+Table1[[#This Row],[Amount]],H56)</f>
        <v>0</v>
      </c>
      <c r="I57" s="155">
        <f>IF(G57="p1",I56+Table1[Amount],I56)</f>
        <v>0</v>
      </c>
      <c r="J57" s="155">
        <f>IF(G57="p2",J56+Table1[Amount],J56)</f>
        <v>0</v>
      </c>
      <c r="K57" s="154">
        <f>IF(G57="s",K56+Table1[[#This Row],[Amount]],K56)</f>
        <v>0</v>
      </c>
      <c r="L57" s="129"/>
      <c r="M57" s="129">
        <f>Table1[[#This Row],[Amount]]</f>
        <v>0</v>
      </c>
      <c r="N57" s="129"/>
      <c r="O57" s="130">
        <f>Table1[[#This Row],[Amount]]-Table1[[#This Row],[Amount1]]</f>
        <v>0</v>
      </c>
    </row>
    <row r="58" spans="1:15" x14ac:dyDescent="0.2">
      <c r="A58" s="99"/>
      <c r="B58" s="93"/>
      <c r="C58" s="94"/>
      <c r="D58" s="95"/>
      <c r="E58" s="101" t="e">
        <f>LOOKUP(D58,Accounts!A:A,Accounts!B:B)</f>
        <v>#N/A</v>
      </c>
      <c r="F58" s="146"/>
      <c r="G58" s="97"/>
      <c r="H58" s="155">
        <f>IF(G58="c",H57+Table1[[#This Row],[Amount]],H57)</f>
        <v>0</v>
      </c>
      <c r="I58" s="155">
        <f>IF(G58="p1",I57+Table1[Amount],I57)</f>
        <v>0</v>
      </c>
      <c r="J58" s="155">
        <f>IF(G58="p2",J57+Table1[Amount],J57)</f>
        <v>0</v>
      </c>
      <c r="K58" s="154">
        <f>IF(G58="s",K57+Table1[[#This Row],[Amount]],K57)</f>
        <v>0</v>
      </c>
      <c r="L58" s="129"/>
      <c r="M58" s="129">
        <f>Table1[[#This Row],[Amount]]</f>
        <v>0</v>
      </c>
      <c r="N58" s="129"/>
      <c r="O58" s="130">
        <f>Table1[[#This Row],[Amount]]-Table1[[#This Row],[Amount1]]</f>
        <v>0</v>
      </c>
    </row>
    <row r="59" spans="1:15" x14ac:dyDescent="0.2">
      <c r="A59" s="99"/>
      <c r="B59" s="93"/>
      <c r="C59" s="94"/>
      <c r="D59" s="95"/>
      <c r="E59" s="101" t="e">
        <f>LOOKUP(D59,Accounts!A:A,Accounts!B:B)</f>
        <v>#N/A</v>
      </c>
      <c r="F59" s="147"/>
      <c r="G59" s="97"/>
      <c r="H59" s="155">
        <f>IF(G59="c",H58+Table1[[#This Row],[Amount]],H58)</f>
        <v>0</v>
      </c>
      <c r="I59" s="155">
        <f>IF(G59="p1",I58+Table1[Amount],I58)</f>
        <v>0</v>
      </c>
      <c r="J59" s="155">
        <f>IF(G59="p2",J58+Table1[Amount],J58)</f>
        <v>0</v>
      </c>
      <c r="K59" s="154">
        <f>IF(G59="s",K58+Table1[[#This Row],[Amount]],K58)</f>
        <v>0</v>
      </c>
      <c r="L59" s="129"/>
      <c r="M59" s="129">
        <f>Table1[[#This Row],[Amount]]</f>
        <v>0</v>
      </c>
      <c r="N59" s="129"/>
      <c r="O59" s="130">
        <f>Table1[[#This Row],[Amount]]-Table1[[#This Row],[Amount1]]</f>
        <v>0</v>
      </c>
    </row>
    <row r="60" spans="1:15" x14ac:dyDescent="0.2">
      <c r="A60" s="99"/>
      <c r="B60" s="93"/>
      <c r="C60" s="94"/>
      <c r="D60" s="95"/>
      <c r="E60" s="100" t="e">
        <f>LOOKUP(D60,Accounts!A:A,Accounts!B:B)</f>
        <v>#N/A</v>
      </c>
      <c r="F60" s="147"/>
      <c r="G60" s="97"/>
      <c r="H60" s="155">
        <f>IF(G60="c",H59+Table1[[#This Row],[Amount]],H59)</f>
        <v>0</v>
      </c>
      <c r="I60" s="155">
        <f>IF(G60="p1",I59+Table1[Amount],I59)</f>
        <v>0</v>
      </c>
      <c r="J60" s="155">
        <f>IF(G60="p2",J59+Table1[Amount],J59)</f>
        <v>0</v>
      </c>
      <c r="K60" s="154">
        <f>IF(G60="s",K59+Table1[[#This Row],[Amount]],K59)</f>
        <v>0</v>
      </c>
      <c r="L60" s="129"/>
      <c r="M60" s="129">
        <f>Table1[[#This Row],[Amount]]</f>
        <v>0</v>
      </c>
      <c r="N60" s="129"/>
      <c r="O60" s="130">
        <f>Table1[[#This Row],[Amount]]-Table1[[#This Row],[Amount1]]</f>
        <v>0</v>
      </c>
    </row>
    <row r="61" spans="1:15" x14ac:dyDescent="0.2">
      <c r="A61" s="99"/>
      <c r="B61" s="93"/>
      <c r="C61" s="94"/>
      <c r="D61" s="95"/>
      <c r="E61" s="101" t="e">
        <f>LOOKUP(D61,Accounts!A:A,Accounts!B:B)</f>
        <v>#N/A</v>
      </c>
      <c r="F61" s="147"/>
      <c r="G61" s="97"/>
      <c r="H61" s="155">
        <f>IF(G61="c",H60+Table1[[#This Row],[Amount]],H60)</f>
        <v>0</v>
      </c>
      <c r="I61" s="155">
        <f>IF(G61="p1",I60+Table1[Amount],I60)</f>
        <v>0</v>
      </c>
      <c r="J61" s="155">
        <f>IF(G61="p2",J60+Table1[Amount],J60)</f>
        <v>0</v>
      </c>
      <c r="K61" s="154">
        <f>IF(G61="s",K60+Table1[[#This Row],[Amount]],K60)</f>
        <v>0</v>
      </c>
      <c r="L61" s="129"/>
      <c r="M61" s="129">
        <f>Table1[[#This Row],[Amount]]</f>
        <v>0</v>
      </c>
      <c r="N61" s="129"/>
      <c r="O61" s="130">
        <f>Table1[[#This Row],[Amount]]-Table1[[#This Row],[Amount1]]</f>
        <v>0</v>
      </c>
    </row>
    <row r="62" spans="1:15" x14ac:dyDescent="0.2">
      <c r="A62" s="99"/>
      <c r="B62" s="93"/>
      <c r="C62" s="94"/>
      <c r="D62" s="95"/>
      <c r="E62" s="101" t="e">
        <f>LOOKUP(D62,Accounts!A:A,Accounts!B:B)</f>
        <v>#N/A</v>
      </c>
      <c r="F62" s="147"/>
      <c r="G62" s="97"/>
      <c r="H62" s="155">
        <f>IF(G62="c",H61+Table1[[#This Row],[Amount]],H61)</f>
        <v>0</v>
      </c>
      <c r="I62" s="155">
        <f>IF(G62="p1",I61+Table1[Amount],I61)</f>
        <v>0</v>
      </c>
      <c r="J62" s="155">
        <f>IF(G62="p2",J61+Table1[Amount],J61)</f>
        <v>0</v>
      </c>
      <c r="K62" s="154">
        <f>IF(G62="s",K61+Table1[[#This Row],[Amount]],K61)</f>
        <v>0</v>
      </c>
      <c r="L62" s="129"/>
      <c r="M62" s="129">
        <f>Table1[[#This Row],[Amount]]</f>
        <v>0</v>
      </c>
      <c r="N62" s="129"/>
      <c r="O62" s="130">
        <f>Table1[[#This Row],[Amount]]-Table1[[#This Row],[Amount1]]</f>
        <v>0</v>
      </c>
    </row>
    <row r="63" spans="1:15" x14ac:dyDescent="0.2">
      <c r="A63" s="99"/>
      <c r="B63" s="102"/>
      <c r="C63" s="103"/>
      <c r="D63" s="104"/>
      <c r="E63" s="101" t="e">
        <f>LOOKUP(D63,Accounts!A:A,Accounts!B:B)</f>
        <v>#N/A</v>
      </c>
      <c r="F63" s="147"/>
      <c r="G63" s="97"/>
      <c r="H63" s="155">
        <f>IF(G63="c",H62+Table1[[#This Row],[Amount]],H62)</f>
        <v>0</v>
      </c>
      <c r="I63" s="155">
        <f>IF(G63="p1",I62+Table1[Amount],I62)</f>
        <v>0</v>
      </c>
      <c r="J63" s="155">
        <f>IF(G63="p2",J62+Table1[Amount],J62)</f>
        <v>0</v>
      </c>
      <c r="K63" s="154">
        <f>IF(G63="s",K62+Table1[[#This Row],[Amount]],K62)</f>
        <v>0</v>
      </c>
      <c r="L63" s="129"/>
      <c r="M63" s="129">
        <f>Table1[[#This Row],[Amount]]</f>
        <v>0</v>
      </c>
      <c r="N63" s="129"/>
      <c r="O63" s="130">
        <f>Table1[[#This Row],[Amount]]-Table1[[#This Row],[Amount1]]</f>
        <v>0</v>
      </c>
    </row>
    <row r="64" spans="1:15" x14ac:dyDescent="0.2">
      <c r="A64" s="99"/>
      <c r="B64" s="102"/>
      <c r="C64" s="94"/>
      <c r="D64" s="95"/>
      <c r="E64" s="100" t="e">
        <f>LOOKUP(D64,Accounts!A:A,Accounts!B:B)</f>
        <v>#N/A</v>
      </c>
      <c r="F64" s="146"/>
      <c r="G64" s="97"/>
      <c r="H64" s="155">
        <f>IF(G64="c",H63+Table1[[#This Row],[Amount]],H63)</f>
        <v>0</v>
      </c>
      <c r="I64" s="155">
        <f>IF(G64="p1",I63+Table1[Amount],I63)</f>
        <v>0</v>
      </c>
      <c r="J64" s="155">
        <f>IF(G64="p2",J63+Table1[Amount],J63)</f>
        <v>0</v>
      </c>
      <c r="K64" s="154">
        <f>IF(G64="s",K63+Table1[[#This Row],[Amount]],K63)</f>
        <v>0</v>
      </c>
      <c r="L64" s="129"/>
      <c r="M64" s="129">
        <f>Table1[[#This Row],[Amount]]</f>
        <v>0</v>
      </c>
      <c r="N64" s="129"/>
      <c r="O64" s="130">
        <f>Table1[[#This Row],[Amount]]-Table1[[#This Row],[Amount1]]</f>
        <v>0</v>
      </c>
    </row>
    <row r="65" spans="1:15" x14ac:dyDescent="0.2">
      <c r="A65" s="99"/>
      <c r="B65" s="102"/>
      <c r="C65" s="103"/>
      <c r="D65" s="104"/>
      <c r="E65" s="101" t="e">
        <f>LOOKUP(D65,Accounts!A:A,Accounts!B:B)</f>
        <v>#N/A</v>
      </c>
      <c r="F65" s="147"/>
      <c r="G65" s="97"/>
      <c r="H65" s="155">
        <f>IF(G65="c",H64+Table1[[#This Row],[Amount]],H64)</f>
        <v>0</v>
      </c>
      <c r="I65" s="155">
        <f>IF(G65="p1",I64+Table1[Amount],I64)</f>
        <v>0</v>
      </c>
      <c r="J65" s="155">
        <f>IF(G65="p2",J64+Table1[Amount],J64)</f>
        <v>0</v>
      </c>
      <c r="K65" s="154">
        <f>IF(G65="s",K64+Table1[[#This Row],[Amount]],K64)</f>
        <v>0</v>
      </c>
      <c r="L65" s="129"/>
      <c r="M65" s="129">
        <f>Table1[[#This Row],[Amount]]</f>
        <v>0</v>
      </c>
      <c r="N65" s="129"/>
      <c r="O65" s="130">
        <f>Table1[[#This Row],[Amount]]-Table1[[#This Row],[Amount1]]</f>
        <v>0</v>
      </c>
    </row>
    <row r="66" spans="1:15" x14ac:dyDescent="0.2">
      <c r="A66" s="99"/>
      <c r="B66" s="102"/>
      <c r="C66" s="103"/>
      <c r="D66" s="104"/>
      <c r="E66" s="101" t="e">
        <f>LOOKUP(D66,Accounts!A:A,Accounts!B:B)</f>
        <v>#N/A</v>
      </c>
      <c r="F66" s="147"/>
      <c r="G66" s="97"/>
      <c r="H66" s="155">
        <f>IF(G66="c",H65+Table1[[#This Row],[Amount]],H65)</f>
        <v>0</v>
      </c>
      <c r="I66" s="155">
        <f>IF(G66="p1",I65+Table1[Amount],I65)</f>
        <v>0</v>
      </c>
      <c r="J66" s="155">
        <f>IF(G66="p2",J65+Table1[Amount],J65)</f>
        <v>0</v>
      </c>
      <c r="K66" s="154">
        <f>IF(G66="s",K65+Table1[[#This Row],[Amount]],K65)</f>
        <v>0</v>
      </c>
      <c r="L66" s="129"/>
      <c r="M66" s="129">
        <f>Table1[[#This Row],[Amount]]</f>
        <v>0</v>
      </c>
      <c r="N66" s="129"/>
      <c r="O66" s="130">
        <f>Table1[[#This Row],[Amount]]-Table1[[#This Row],[Amount1]]</f>
        <v>0</v>
      </c>
    </row>
    <row r="67" spans="1:15" x14ac:dyDescent="0.2">
      <c r="A67" s="99"/>
      <c r="B67" s="102"/>
      <c r="C67" s="103"/>
      <c r="D67" s="95"/>
      <c r="E67" s="101" t="e">
        <f>LOOKUP(D67,Accounts!A:A,Accounts!B:B)</f>
        <v>#N/A</v>
      </c>
      <c r="F67" s="146"/>
      <c r="G67" s="97"/>
      <c r="H67" s="155">
        <f>IF(G67="c",H66+Table1[[#This Row],[Amount]],H66)</f>
        <v>0</v>
      </c>
      <c r="I67" s="155">
        <f>IF(G67="p1",I66+Table1[Amount],I66)</f>
        <v>0</v>
      </c>
      <c r="J67" s="155">
        <f>IF(G67="p2",J66+Table1[Amount],J66)</f>
        <v>0</v>
      </c>
      <c r="K67" s="154">
        <f>IF(G67="s",K66+Table1[[#This Row],[Amount]],K66)</f>
        <v>0</v>
      </c>
      <c r="L67" s="129"/>
      <c r="M67" s="129">
        <f>Table1[[#This Row],[Amount]]</f>
        <v>0</v>
      </c>
      <c r="N67" s="129"/>
      <c r="O67" s="130">
        <f>Table1[[#This Row],[Amount]]-Table1[[#This Row],[Amount1]]</f>
        <v>0</v>
      </c>
    </row>
    <row r="68" spans="1:15" x14ac:dyDescent="0.2">
      <c r="A68" s="99"/>
      <c r="B68" s="102"/>
      <c r="C68" s="105"/>
      <c r="D68" s="106"/>
      <c r="E68" s="107" t="e">
        <f>LOOKUP(D68,Accounts!A:A,Accounts!B:B)</f>
        <v>#N/A</v>
      </c>
      <c r="F68" s="146"/>
      <c r="G68" s="97"/>
      <c r="H68" s="155">
        <f>IF(G68="c",H67+Table1[[#This Row],[Amount]],H67)</f>
        <v>0</v>
      </c>
      <c r="I68" s="155">
        <f>IF(G68="p1",I67+Table1[Amount],I67)</f>
        <v>0</v>
      </c>
      <c r="J68" s="155">
        <f>IF(G68="p2",J67+Table1[Amount],J67)</f>
        <v>0</v>
      </c>
      <c r="K68" s="154">
        <f>IF(G68="s",K67+Table1[[#This Row],[Amount]],K67)</f>
        <v>0</v>
      </c>
      <c r="L68" s="129"/>
      <c r="M68" s="129">
        <f>Table1[[#This Row],[Amount]]</f>
        <v>0</v>
      </c>
      <c r="N68" s="129"/>
      <c r="O68" s="130">
        <f>Table1[[#This Row],[Amount]]-Table1[[#This Row],[Amount1]]</f>
        <v>0</v>
      </c>
    </row>
    <row r="69" spans="1:15" x14ac:dyDescent="0.2">
      <c r="A69" s="99"/>
      <c r="B69" s="102"/>
      <c r="C69" s="108"/>
      <c r="D69" s="106"/>
      <c r="E69" s="109" t="e">
        <f>LOOKUP(D69,Accounts!A:A,Accounts!B:B)</f>
        <v>#N/A</v>
      </c>
      <c r="F69" s="146"/>
      <c r="G69" s="97"/>
      <c r="H69" s="155">
        <f>IF(G69="c",H68+Table1[[#This Row],[Amount]],H68)</f>
        <v>0</v>
      </c>
      <c r="I69" s="155">
        <f>IF(G69="p1",I68+Table1[Amount],I68)</f>
        <v>0</v>
      </c>
      <c r="J69" s="155">
        <f>IF(G69="p2",J68+Table1[Amount],J68)</f>
        <v>0</v>
      </c>
      <c r="K69" s="154">
        <f>IF(G69="s",K68+Table1[[#This Row],[Amount]],K68)</f>
        <v>0</v>
      </c>
      <c r="L69" s="129"/>
      <c r="M69" s="129">
        <f>Table1[[#This Row],[Amount]]</f>
        <v>0</v>
      </c>
      <c r="N69" s="129"/>
      <c r="O69" s="130">
        <f>Table1[[#This Row],[Amount]]-Table1[[#This Row],[Amount1]]</f>
        <v>0</v>
      </c>
    </row>
    <row r="70" spans="1:15" x14ac:dyDescent="0.2">
      <c r="A70" s="99"/>
      <c r="B70" s="102"/>
      <c r="C70" s="105"/>
      <c r="D70" s="110"/>
      <c r="E70" s="107" t="e">
        <f>LOOKUP(D70,Accounts!A:A,Accounts!B:B)</f>
        <v>#N/A</v>
      </c>
      <c r="F70" s="147"/>
      <c r="G70" s="97"/>
      <c r="H70" s="155">
        <f>IF(G70="c",H69+Table1[[#This Row],[Amount]],H69)</f>
        <v>0</v>
      </c>
      <c r="I70" s="155">
        <f>IF(G70="p1",I69+Table1[Amount],I69)</f>
        <v>0</v>
      </c>
      <c r="J70" s="155">
        <f>IF(G70="p2",J69+Table1[Amount],J69)</f>
        <v>0</v>
      </c>
      <c r="K70" s="154">
        <f>IF(G70="s",K69+Table1[[#This Row],[Amount]],K69)</f>
        <v>0</v>
      </c>
      <c r="L70" s="129"/>
      <c r="M70" s="129">
        <f>Table1[[#This Row],[Amount]]</f>
        <v>0</v>
      </c>
      <c r="N70" s="129"/>
      <c r="O70" s="130">
        <f>Table1[[#This Row],[Amount]]-Table1[[#This Row],[Amount1]]</f>
        <v>0</v>
      </c>
    </row>
    <row r="71" spans="1:15" x14ac:dyDescent="0.2">
      <c r="A71" s="99"/>
      <c r="B71" s="102"/>
      <c r="C71" s="105"/>
      <c r="D71" s="110"/>
      <c r="E71" s="107" t="e">
        <f>LOOKUP(D71,Accounts!A:A,Accounts!B:B)</f>
        <v>#N/A</v>
      </c>
      <c r="F71" s="147"/>
      <c r="G71" s="97"/>
      <c r="H71" s="155">
        <f>IF(G71="c",H70+Table1[[#This Row],[Amount]],H70)</f>
        <v>0</v>
      </c>
      <c r="I71" s="155">
        <f>IF(G71="p1",I70+Table1[Amount],I70)</f>
        <v>0</v>
      </c>
      <c r="J71" s="155">
        <f>IF(G71="p2",J70+Table1[Amount],J70)</f>
        <v>0</v>
      </c>
      <c r="K71" s="154">
        <f>IF(G71="s",K70+Table1[[#This Row],[Amount]],K70)</f>
        <v>0</v>
      </c>
      <c r="L71" s="129"/>
      <c r="M71" s="129">
        <f>Table1[[#This Row],[Amount]]</f>
        <v>0</v>
      </c>
      <c r="N71" s="129"/>
      <c r="O71" s="130">
        <f>Table1[[#This Row],[Amount]]-Table1[[#This Row],[Amount1]]</f>
        <v>0</v>
      </c>
    </row>
    <row r="72" spans="1:15" x14ac:dyDescent="0.2">
      <c r="A72" s="99"/>
      <c r="B72" s="102"/>
      <c r="C72" s="105"/>
      <c r="D72" s="110"/>
      <c r="E72" s="107" t="e">
        <f>LOOKUP(D72,Accounts!A:A,Accounts!B:B)</f>
        <v>#N/A</v>
      </c>
      <c r="F72" s="147"/>
      <c r="G72" s="97"/>
      <c r="H72" s="155">
        <f>IF(G72="c",H71+Table1[[#This Row],[Amount]],H71)</f>
        <v>0</v>
      </c>
      <c r="I72" s="155">
        <f>IF(G72="p1",I71+Table1[Amount],I71)</f>
        <v>0</v>
      </c>
      <c r="J72" s="155">
        <f>IF(G72="p2",J71+Table1[Amount],J71)</f>
        <v>0</v>
      </c>
      <c r="K72" s="154">
        <f>IF(G72="s",K71+Table1[[#This Row],[Amount]],K71)</f>
        <v>0</v>
      </c>
      <c r="L72" s="129"/>
      <c r="M72" s="129">
        <f>Table1[[#This Row],[Amount]]</f>
        <v>0</v>
      </c>
      <c r="N72" s="129"/>
      <c r="O72" s="130">
        <f>Table1[[#This Row],[Amount]]-Table1[[#This Row],[Amount1]]</f>
        <v>0</v>
      </c>
    </row>
    <row r="73" spans="1:15" x14ac:dyDescent="0.2">
      <c r="A73" s="99"/>
      <c r="B73" s="102"/>
      <c r="C73" s="105"/>
      <c r="D73" s="110"/>
      <c r="E73" s="107" t="e">
        <f>LOOKUP(D73,Accounts!A:A,Accounts!B:B)</f>
        <v>#N/A</v>
      </c>
      <c r="F73" s="147"/>
      <c r="G73" s="97"/>
      <c r="H73" s="155">
        <f>IF(G73="c",H72+Table1[[#This Row],[Amount]],H72)</f>
        <v>0</v>
      </c>
      <c r="I73" s="155">
        <f>IF(G73="p1",I72+Table1[Amount],I72)</f>
        <v>0</v>
      </c>
      <c r="J73" s="155">
        <f>IF(G73="p2",J72+Table1[Amount],J72)</f>
        <v>0</v>
      </c>
      <c r="K73" s="154">
        <f>IF(G73="s",K72+Table1[[#This Row],[Amount]],K72)</f>
        <v>0</v>
      </c>
      <c r="L73" s="129"/>
      <c r="M73" s="129">
        <f>Table1[[#This Row],[Amount]]</f>
        <v>0</v>
      </c>
      <c r="N73" s="129"/>
      <c r="O73" s="130">
        <f>Table1[[#This Row],[Amount]]-Table1[[#This Row],[Amount1]]</f>
        <v>0</v>
      </c>
    </row>
    <row r="74" spans="1:15" x14ac:dyDescent="0.2">
      <c r="A74" s="99"/>
      <c r="B74" s="102"/>
      <c r="C74" s="105"/>
      <c r="D74" s="110"/>
      <c r="E74" s="107" t="e">
        <f>LOOKUP(D74,Accounts!A:A,Accounts!B:B)</f>
        <v>#N/A</v>
      </c>
      <c r="F74" s="147"/>
      <c r="G74" s="97"/>
      <c r="H74" s="155">
        <f>IF(G74="c",H73+Table1[[#This Row],[Amount]],H73)</f>
        <v>0</v>
      </c>
      <c r="I74" s="155">
        <f>IF(G74="p1",I73+Table1[Amount],I73)</f>
        <v>0</v>
      </c>
      <c r="J74" s="155">
        <f>IF(G74="p2",J73+Table1[Amount],J73)</f>
        <v>0</v>
      </c>
      <c r="K74" s="154">
        <f>IF(G74="s",K73+Table1[[#This Row],[Amount]],K73)</f>
        <v>0</v>
      </c>
      <c r="L74" s="129"/>
      <c r="M74" s="129">
        <f>Table1[[#This Row],[Amount]]</f>
        <v>0</v>
      </c>
      <c r="N74" s="129"/>
      <c r="O74" s="130">
        <f>Table1[[#This Row],[Amount]]-Table1[[#This Row],[Amount1]]</f>
        <v>0</v>
      </c>
    </row>
    <row r="75" spans="1:15" x14ac:dyDescent="0.2">
      <c r="A75" s="99"/>
      <c r="B75" s="102"/>
      <c r="C75" s="105"/>
      <c r="D75" s="110"/>
      <c r="E75" s="107" t="e">
        <f>LOOKUP(D75,Accounts!A:A,Accounts!B:B)</f>
        <v>#N/A</v>
      </c>
      <c r="F75" s="147"/>
      <c r="G75" s="97"/>
      <c r="H75" s="155">
        <f>IF(G75="c",H74+Table1[[#This Row],[Amount]],H74)</f>
        <v>0</v>
      </c>
      <c r="I75" s="155">
        <f>IF(G75="p1",I74+Table1[Amount],I74)</f>
        <v>0</v>
      </c>
      <c r="J75" s="155">
        <f>IF(G75="p2",J74+Table1[Amount],J74)</f>
        <v>0</v>
      </c>
      <c r="K75" s="154">
        <f>IF(G75="s",K74+Table1[[#This Row],[Amount]],K74)</f>
        <v>0</v>
      </c>
      <c r="L75" s="129"/>
      <c r="M75" s="129">
        <f>Table1[[#This Row],[Amount]]</f>
        <v>0</v>
      </c>
      <c r="N75" s="129"/>
      <c r="O75" s="130">
        <f>Table1[[#This Row],[Amount]]-Table1[[#This Row],[Amount1]]</f>
        <v>0</v>
      </c>
    </row>
    <row r="76" spans="1:15" x14ac:dyDescent="0.2">
      <c r="A76" s="99"/>
      <c r="B76" s="102"/>
      <c r="C76" s="105"/>
      <c r="D76" s="110"/>
      <c r="E76" s="107" t="e">
        <f>LOOKUP(D76,Accounts!A:A,Accounts!B:B)</f>
        <v>#N/A</v>
      </c>
      <c r="F76" s="147"/>
      <c r="G76" s="97"/>
      <c r="H76" s="155">
        <f>IF(G76="c",H75+Table1[[#This Row],[Amount]],H75)</f>
        <v>0</v>
      </c>
      <c r="I76" s="155">
        <f>IF(G76="p1",I75+Table1[Amount],I75)</f>
        <v>0</v>
      </c>
      <c r="J76" s="155">
        <f>IF(G76="p2",J75+Table1[Amount],J75)</f>
        <v>0</v>
      </c>
      <c r="K76" s="154">
        <f>IF(G76="s",K75+Table1[[#This Row],[Amount]],K75)</f>
        <v>0</v>
      </c>
      <c r="L76" s="129"/>
      <c r="M76" s="129">
        <f>Table1[[#This Row],[Amount]]</f>
        <v>0</v>
      </c>
      <c r="N76" s="129"/>
      <c r="O76" s="130">
        <f>Table1[[#This Row],[Amount]]-Table1[[#This Row],[Amount1]]</f>
        <v>0</v>
      </c>
    </row>
    <row r="77" spans="1:15" x14ac:dyDescent="0.2">
      <c r="A77" s="99"/>
      <c r="B77" s="102"/>
      <c r="C77" s="105"/>
      <c r="D77" s="110"/>
      <c r="E77" s="107" t="e">
        <f>LOOKUP(D77,Accounts!A:A,Accounts!B:B)</f>
        <v>#N/A</v>
      </c>
      <c r="F77" s="147"/>
      <c r="G77" s="97"/>
      <c r="H77" s="155">
        <f>IF(G77="c",H76+Table1[[#This Row],[Amount]],H76)</f>
        <v>0</v>
      </c>
      <c r="I77" s="155">
        <f>IF(G77="p1",I76+Table1[Amount],I76)</f>
        <v>0</v>
      </c>
      <c r="J77" s="155">
        <f>IF(G77="p2",J76+Table1[Amount],J76)</f>
        <v>0</v>
      </c>
      <c r="K77" s="154">
        <f>IF(G77="s",K76+Table1[[#This Row],[Amount]],K76)</f>
        <v>0</v>
      </c>
      <c r="L77" s="129"/>
      <c r="M77" s="129">
        <f>Table1[[#This Row],[Amount]]</f>
        <v>0</v>
      </c>
      <c r="N77" s="129"/>
      <c r="O77" s="130">
        <f>Table1[[#This Row],[Amount]]-Table1[[#This Row],[Amount1]]</f>
        <v>0</v>
      </c>
    </row>
    <row r="78" spans="1:15" x14ac:dyDescent="0.2">
      <c r="A78" s="99"/>
      <c r="B78" s="102"/>
      <c r="C78" s="105"/>
      <c r="D78" s="110"/>
      <c r="E78" s="107" t="e">
        <f>LOOKUP(D78,Accounts!A:A,Accounts!B:B)</f>
        <v>#N/A</v>
      </c>
      <c r="F78" s="147"/>
      <c r="G78" s="97"/>
      <c r="H78" s="155">
        <f>IF(G78="c",H77+Table1[[#This Row],[Amount]],H77)</f>
        <v>0</v>
      </c>
      <c r="I78" s="155">
        <f>IF(G78="p1",I77+Table1[Amount],I77)</f>
        <v>0</v>
      </c>
      <c r="J78" s="155">
        <f>IF(G78="p2",J77+Table1[Amount],J77)</f>
        <v>0</v>
      </c>
      <c r="K78" s="154">
        <f>IF(G78="s",K77+Table1[[#This Row],[Amount]],K77)</f>
        <v>0</v>
      </c>
      <c r="L78" s="129"/>
      <c r="M78" s="129">
        <f>Table1[[#This Row],[Amount]]</f>
        <v>0</v>
      </c>
      <c r="N78" s="129"/>
      <c r="O78" s="130">
        <f>Table1[[#This Row],[Amount]]-Table1[[#This Row],[Amount1]]</f>
        <v>0</v>
      </c>
    </row>
    <row r="79" spans="1:15" x14ac:dyDescent="0.2">
      <c r="A79" s="99"/>
      <c r="B79" s="102"/>
      <c r="C79" s="108"/>
      <c r="D79" s="106"/>
      <c r="E79" s="109" t="e">
        <f>LOOKUP(D79,Accounts!A:A,Accounts!B:B)</f>
        <v>#N/A</v>
      </c>
      <c r="F79" s="146"/>
      <c r="G79" s="97"/>
      <c r="H79" s="155">
        <f>IF(G79="c",H78+Table1[[#This Row],[Amount]],H78)</f>
        <v>0</v>
      </c>
      <c r="I79" s="155">
        <f>IF(G79="p1",I78+Table1[Amount],I78)</f>
        <v>0</v>
      </c>
      <c r="J79" s="155">
        <f>IF(G79="p2",J78+Table1[Amount],J78)</f>
        <v>0</v>
      </c>
      <c r="K79" s="154">
        <f>IF(G79="s",K78+Table1[[#This Row],[Amount]],K78)</f>
        <v>0</v>
      </c>
      <c r="L79" s="129"/>
      <c r="M79" s="129">
        <f>Table1[[#This Row],[Amount]]</f>
        <v>0</v>
      </c>
      <c r="N79" s="129"/>
      <c r="O79" s="130">
        <f>Table1[[#This Row],[Amount]]-Table1[[#This Row],[Amount1]]</f>
        <v>0</v>
      </c>
    </row>
    <row r="80" spans="1:15" x14ac:dyDescent="0.2">
      <c r="A80" s="99"/>
      <c r="B80" s="102"/>
      <c r="C80" s="103"/>
      <c r="D80" s="104"/>
      <c r="E80" s="101" t="e">
        <f>LOOKUP(D80,Accounts!A:A,Accounts!B:B)</f>
        <v>#N/A</v>
      </c>
      <c r="F80" s="147"/>
      <c r="G80" s="97"/>
      <c r="H80" s="155">
        <f>IF(G80="c",H79+Table1[[#This Row],[Amount]],H79)</f>
        <v>0</v>
      </c>
      <c r="I80" s="155">
        <f>IF(G80="p1",I79+Table1[Amount],I79)</f>
        <v>0</v>
      </c>
      <c r="J80" s="155">
        <f>IF(G80="p2",J79+Table1[Amount],J79)</f>
        <v>0</v>
      </c>
      <c r="K80" s="154">
        <f>IF(G80="s",K79+Table1[[#This Row],[Amount]],K79)</f>
        <v>0</v>
      </c>
      <c r="L80" s="129"/>
      <c r="M80" s="129">
        <f>Table1[[#This Row],[Amount]]</f>
        <v>0</v>
      </c>
      <c r="N80" s="129"/>
      <c r="O80" s="130">
        <f>Table1[[#This Row],[Amount]]-Table1[[#This Row],[Amount1]]</f>
        <v>0</v>
      </c>
    </row>
    <row r="81" spans="1:15" x14ac:dyDescent="0.2">
      <c r="A81" s="99"/>
      <c r="B81" s="111"/>
      <c r="C81" s="103"/>
      <c r="D81" s="104"/>
      <c r="E81" s="101" t="e">
        <f>LOOKUP(D81,Accounts!A:A,Accounts!B:B)</f>
        <v>#N/A</v>
      </c>
      <c r="F81" s="148"/>
      <c r="G81" s="97"/>
      <c r="H81" s="155">
        <f>IF(G81="c",H80+Table1[[#This Row],[Amount]],H80)</f>
        <v>0</v>
      </c>
      <c r="I81" s="155">
        <f>IF(G81="p1",I80+Table1[Amount],I80)</f>
        <v>0</v>
      </c>
      <c r="J81" s="155">
        <f>IF(G81="p2",J80+Table1[Amount],J80)</f>
        <v>0</v>
      </c>
      <c r="K81" s="154">
        <f>IF(G81="s",K80+Table1[[#This Row],[Amount]],K80)</f>
        <v>0</v>
      </c>
      <c r="L81" s="129"/>
      <c r="M81" s="129">
        <f>Table1[[#This Row],[Amount]]</f>
        <v>0</v>
      </c>
      <c r="N81" s="129"/>
      <c r="O81" s="130">
        <f>Table1[[#This Row],[Amount]]-Table1[[#This Row],[Amount1]]</f>
        <v>0</v>
      </c>
    </row>
    <row r="82" spans="1:15" x14ac:dyDescent="0.2">
      <c r="A82" s="99"/>
      <c r="B82" s="111"/>
      <c r="C82" s="103"/>
      <c r="D82" s="104"/>
      <c r="E82" s="101" t="e">
        <f>LOOKUP(D82,Accounts!A:A,Accounts!B:B)</f>
        <v>#N/A</v>
      </c>
      <c r="F82" s="148"/>
      <c r="G82" s="97"/>
      <c r="H82" s="155">
        <f>IF(G82="c",H81+Table1[[#This Row],[Amount]],H81)</f>
        <v>0</v>
      </c>
      <c r="I82" s="155">
        <f>IF(G82="p1",I81+Table1[Amount],I81)</f>
        <v>0</v>
      </c>
      <c r="J82" s="155">
        <f>IF(G82="p2",J81+Table1[Amount],J81)</f>
        <v>0</v>
      </c>
      <c r="K82" s="154">
        <f>IF(G82="s",K81+Table1[[#This Row],[Amount]],K81)</f>
        <v>0</v>
      </c>
      <c r="L82" s="129"/>
      <c r="M82" s="129">
        <f>Table1[[#This Row],[Amount]]</f>
        <v>0</v>
      </c>
      <c r="N82" s="129"/>
      <c r="O82" s="130">
        <f>Table1[[#This Row],[Amount]]-Table1[[#This Row],[Amount1]]</f>
        <v>0</v>
      </c>
    </row>
    <row r="83" spans="1:15" x14ac:dyDescent="0.2">
      <c r="A83" s="99"/>
      <c r="B83" s="111"/>
      <c r="C83" s="94"/>
      <c r="D83" s="95"/>
      <c r="E83" s="101" t="e">
        <f>LOOKUP(D83,Accounts!A:A,Accounts!B:B)</f>
        <v>#N/A</v>
      </c>
      <c r="F83" s="148"/>
      <c r="G83" s="97"/>
      <c r="H83" s="155">
        <f>IF(G83="c",H82+Table1[[#This Row],[Amount]],H82)</f>
        <v>0</v>
      </c>
      <c r="I83" s="155">
        <f>IF(G83="p1",I82+Table1[Amount],I82)</f>
        <v>0</v>
      </c>
      <c r="J83" s="155">
        <f>IF(G83="p2",J82+Table1[Amount],J82)</f>
        <v>0</v>
      </c>
      <c r="K83" s="154">
        <f>IF(G83="s",K82+Table1[[#This Row],[Amount]],K82)</f>
        <v>0</v>
      </c>
      <c r="L83" s="129"/>
      <c r="M83" s="129">
        <f>Table1[[#This Row],[Amount]]</f>
        <v>0</v>
      </c>
      <c r="N83" s="129"/>
      <c r="O83" s="130">
        <f>Table1[[#This Row],[Amount]]-Table1[[#This Row],[Amount1]]</f>
        <v>0</v>
      </c>
    </row>
    <row r="84" spans="1:15" x14ac:dyDescent="0.2">
      <c r="A84" s="99"/>
      <c r="B84" s="111"/>
      <c r="C84" s="94"/>
      <c r="D84" s="95"/>
      <c r="E84" s="101" t="e">
        <f>LOOKUP(D84,Accounts!A:A,Accounts!B:B)</f>
        <v>#N/A</v>
      </c>
      <c r="F84" s="148"/>
      <c r="G84" s="97"/>
      <c r="H84" s="155">
        <f>IF(G84="c",H83+Table1[[#This Row],[Amount]],H83)</f>
        <v>0</v>
      </c>
      <c r="I84" s="155">
        <f>IF(G84="p1",I83+Table1[Amount],I83)</f>
        <v>0</v>
      </c>
      <c r="J84" s="155">
        <f>IF(G84="p2",J83+Table1[Amount],J83)</f>
        <v>0</v>
      </c>
      <c r="K84" s="154">
        <f>IF(G84="s",K83+Table1[[#This Row],[Amount]],K83)</f>
        <v>0</v>
      </c>
      <c r="L84" s="129"/>
      <c r="M84" s="129">
        <f>Table1[[#This Row],[Amount]]</f>
        <v>0</v>
      </c>
      <c r="N84" s="129"/>
      <c r="O84" s="130">
        <f>Table1[[#This Row],[Amount]]-Table1[[#This Row],[Amount1]]</f>
        <v>0</v>
      </c>
    </row>
    <row r="85" spans="1:15" x14ac:dyDescent="0.2">
      <c r="A85" s="99"/>
      <c r="B85" s="111"/>
      <c r="C85" s="94"/>
      <c r="D85" s="95"/>
      <c r="E85" s="101" t="e">
        <f>LOOKUP(D85,Accounts!A:A,Accounts!B:B)</f>
        <v>#N/A</v>
      </c>
      <c r="F85" s="148"/>
      <c r="G85" s="97"/>
      <c r="H85" s="155">
        <f>IF(G85="c",H84+Table1[[#This Row],[Amount]],H84)</f>
        <v>0</v>
      </c>
      <c r="I85" s="155">
        <f>IF(G85="p1",I84+Table1[Amount],I84)</f>
        <v>0</v>
      </c>
      <c r="J85" s="155">
        <f>IF(G85="p2",J84+Table1[Amount],J84)</f>
        <v>0</v>
      </c>
      <c r="K85" s="154">
        <f>IF(G85="s",K84+Table1[[#This Row],[Amount]],K84)</f>
        <v>0</v>
      </c>
      <c r="L85" s="129"/>
      <c r="M85" s="129">
        <f>Table1[[#This Row],[Amount]]</f>
        <v>0</v>
      </c>
      <c r="N85" s="129"/>
      <c r="O85" s="130">
        <f>Table1[[#This Row],[Amount]]-Table1[[#This Row],[Amount1]]</f>
        <v>0</v>
      </c>
    </row>
    <row r="86" spans="1:15" x14ac:dyDescent="0.2">
      <c r="A86" s="99"/>
      <c r="B86" s="111"/>
      <c r="C86" s="103"/>
      <c r="D86" s="104"/>
      <c r="E86" s="101" t="e">
        <f>LOOKUP(D86,Accounts!A:A,Accounts!B:B)</f>
        <v>#N/A</v>
      </c>
      <c r="F86" s="148"/>
      <c r="G86" s="97"/>
      <c r="H86" s="155">
        <f>IF(G86="c",H85+Table1[[#This Row],[Amount]],H85)</f>
        <v>0</v>
      </c>
      <c r="I86" s="155">
        <f>IF(G86="p1",I85+Table1[Amount],I85)</f>
        <v>0</v>
      </c>
      <c r="J86" s="155">
        <f>IF(G86="p2",J85+Table1[Amount],J85)</f>
        <v>0</v>
      </c>
      <c r="K86" s="154">
        <f>IF(G86="s",K85+Table1[[#This Row],[Amount]],K85)</f>
        <v>0</v>
      </c>
      <c r="L86" s="129"/>
      <c r="M86" s="129">
        <f>Table1[[#This Row],[Amount]]</f>
        <v>0</v>
      </c>
      <c r="N86" s="129"/>
      <c r="O86" s="130">
        <f>Table1[[#This Row],[Amount]]-Table1[[#This Row],[Amount1]]</f>
        <v>0</v>
      </c>
    </row>
    <row r="87" spans="1:15" x14ac:dyDescent="0.2">
      <c r="A87" s="99"/>
      <c r="B87" s="111"/>
      <c r="C87" s="103"/>
      <c r="D87" s="104"/>
      <c r="E87" s="101" t="e">
        <f>LOOKUP(D87,Accounts!A:A,Accounts!B:B)</f>
        <v>#N/A</v>
      </c>
      <c r="F87" s="148"/>
      <c r="G87" s="97"/>
      <c r="H87" s="155">
        <f>IF(G87="c",H86+Table1[[#This Row],[Amount]],H86)</f>
        <v>0</v>
      </c>
      <c r="I87" s="155">
        <f>IF(G87="p1",I86+Table1[Amount],I86)</f>
        <v>0</v>
      </c>
      <c r="J87" s="155">
        <f>IF(G87="p2",J86+Table1[Amount],J86)</f>
        <v>0</v>
      </c>
      <c r="K87" s="154">
        <f>IF(G87="s",K86+Table1[[#This Row],[Amount]],K86)</f>
        <v>0</v>
      </c>
      <c r="L87" s="129"/>
      <c r="M87" s="129">
        <f>Table1[[#This Row],[Amount]]</f>
        <v>0</v>
      </c>
      <c r="N87" s="129"/>
      <c r="O87" s="130">
        <f>Table1[[#This Row],[Amount]]-Table1[[#This Row],[Amount1]]</f>
        <v>0</v>
      </c>
    </row>
    <row r="88" spans="1:15" x14ac:dyDescent="0.2">
      <c r="A88" s="99"/>
      <c r="B88" s="111"/>
      <c r="C88" s="103"/>
      <c r="D88" s="104"/>
      <c r="E88" s="101" t="e">
        <f>LOOKUP(D88,Accounts!A:A,Accounts!B:B)</f>
        <v>#N/A</v>
      </c>
      <c r="F88" s="148"/>
      <c r="G88" s="97"/>
      <c r="H88" s="155">
        <f>IF(G88="c",H87+Table1[[#This Row],[Amount]],H87)</f>
        <v>0</v>
      </c>
      <c r="I88" s="155">
        <f>IF(G88="p1",I87+Table1[Amount],I87)</f>
        <v>0</v>
      </c>
      <c r="J88" s="155">
        <f>IF(G88="p2",J87+Table1[Amount],J87)</f>
        <v>0</v>
      </c>
      <c r="K88" s="154">
        <f>IF(G88="s",K87+Table1[[#This Row],[Amount]],K87)</f>
        <v>0</v>
      </c>
      <c r="L88" s="129"/>
      <c r="M88" s="129">
        <f>Table1[[#This Row],[Amount]]</f>
        <v>0</v>
      </c>
      <c r="N88" s="129"/>
      <c r="O88" s="130">
        <f>Table1[[#This Row],[Amount]]-Table1[[#This Row],[Amount1]]</f>
        <v>0</v>
      </c>
    </row>
    <row r="89" spans="1:15" x14ac:dyDescent="0.2">
      <c r="A89" s="99"/>
      <c r="B89" s="111"/>
      <c r="C89" s="103"/>
      <c r="D89" s="104"/>
      <c r="E89" s="101" t="e">
        <f>LOOKUP(D89,Accounts!A:A,Accounts!B:B)</f>
        <v>#N/A</v>
      </c>
      <c r="F89" s="148"/>
      <c r="G89" s="97"/>
      <c r="H89" s="155">
        <f>IF(G89="c",H88+Table1[[#This Row],[Amount]],H88)</f>
        <v>0</v>
      </c>
      <c r="I89" s="155">
        <f>IF(G89="p1",I88+Table1[Amount],I88)</f>
        <v>0</v>
      </c>
      <c r="J89" s="155">
        <f>IF(G89="p2",J88+Table1[Amount],J88)</f>
        <v>0</v>
      </c>
      <c r="K89" s="154">
        <f>IF(G89="s",K88+Table1[[#This Row],[Amount]],K88)</f>
        <v>0</v>
      </c>
      <c r="L89" s="129"/>
      <c r="M89" s="129">
        <f>Table1[[#This Row],[Amount]]</f>
        <v>0</v>
      </c>
      <c r="N89" s="129"/>
      <c r="O89" s="130">
        <f>Table1[[#This Row],[Amount]]-Table1[[#This Row],[Amount1]]</f>
        <v>0</v>
      </c>
    </row>
    <row r="90" spans="1:15" x14ac:dyDescent="0.2">
      <c r="A90" s="99"/>
      <c r="B90" s="111"/>
      <c r="C90" s="103"/>
      <c r="D90" s="104"/>
      <c r="E90" s="101" t="e">
        <f>LOOKUP(D90,Accounts!A:A,Accounts!B:B)</f>
        <v>#N/A</v>
      </c>
      <c r="F90" s="148"/>
      <c r="G90" s="97"/>
      <c r="H90" s="155">
        <f>IF(G90="c",H89+Table1[[#This Row],[Amount]],H89)</f>
        <v>0</v>
      </c>
      <c r="I90" s="155">
        <f>IF(G90="p1",I89+Table1[Amount],I89)</f>
        <v>0</v>
      </c>
      <c r="J90" s="155">
        <f>IF(G90="p2",J89+Table1[Amount],J89)</f>
        <v>0</v>
      </c>
      <c r="K90" s="154">
        <f>IF(G90="s",K89+Table1[[#This Row],[Amount]],K89)</f>
        <v>0</v>
      </c>
      <c r="L90" s="129"/>
      <c r="M90" s="129">
        <f>Table1[[#This Row],[Amount]]</f>
        <v>0</v>
      </c>
      <c r="N90" s="129"/>
      <c r="O90" s="130">
        <f>Table1[[#This Row],[Amount]]-Table1[[#This Row],[Amount1]]</f>
        <v>0</v>
      </c>
    </row>
    <row r="91" spans="1:15" x14ac:dyDescent="0.2">
      <c r="A91" s="99"/>
      <c r="B91" s="111"/>
      <c r="C91" s="103"/>
      <c r="D91" s="104"/>
      <c r="E91" s="101" t="e">
        <f>LOOKUP(D91,Accounts!A:A,Accounts!B:B)</f>
        <v>#N/A</v>
      </c>
      <c r="F91" s="148"/>
      <c r="G91" s="97"/>
      <c r="H91" s="155">
        <f>IF(G91="c",H90+Table1[[#This Row],[Amount]],H90)</f>
        <v>0</v>
      </c>
      <c r="I91" s="155">
        <f>IF(G91="p1",I90+Table1[Amount],I90)</f>
        <v>0</v>
      </c>
      <c r="J91" s="155">
        <f>IF(G91="p2",J90+Table1[Amount],J90)</f>
        <v>0</v>
      </c>
      <c r="K91" s="154">
        <f>IF(G91="s",K90+Table1[[#This Row],[Amount]],K90)</f>
        <v>0</v>
      </c>
      <c r="L91" s="129"/>
      <c r="M91" s="129">
        <f>Table1[[#This Row],[Amount]]</f>
        <v>0</v>
      </c>
      <c r="N91" s="129"/>
      <c r="O91" s="130">
        <f>Table1[[#This Row],[Amount]]-Table1[[#This Row],[Amount1]]</f>
        <v>0</v>
      </c>
    </row>
    <row r="92" spans="1:15" x14ac:dyDescent="0.2">
      <c r="A92" s="99"/>
      <c r="B92" s="111"/>
      <c r="C92" s="103"/>
      <c r="D92" s="104"/>
      <c r="E92" s="101" t="e">
        <f>LOOKUP(D92,Accounts!A:A,Accounts!B:B)</f>
        <v>#N/A</v>
      </c>
      <c r="F92" s="148"/>
      <c r="G92" s="97"/>
      <c r="H92" s="155">
        <f>IF(G92="c",H91+Table1[[#This Row],[Amount]],H91)</f>
        <v>0</v>
      </c>
      <c r="I92" s="155">
        <f>IF(G92="p1",I91+Table1[Amount],I91)</f>
        <v>0</v>
      </c>
      <c r="J92" s="155">
        <f>IF(G92="p2",J91+Table1[Amount],J91)</f>
        <v>0</v>
      </c>
      <c r="K92" s="154">
        <f>IF(G92="s",K91+Table1[[#This Row],[Amount]],K91)</f>
        <v>0</v>
      </c>
      <c r="L92" s="129"/>
      <c r="M92" s="129">
        <f>Table1[[#This Row],[Amount]]</f>
        <v>0</v>
      </c>
      <c r="N92" s="129"/>
      <c r="O92" s="130">
        <f>Table1[[#This Row],[Amount]]-Table1[[#This Row],[Amount1]]</f>
        <v>0</v>
      </c>
    </row>
    <row r="93" spans="1:15" x14ac:dyDescent="0.2">
      <c r="A93" s="99"/>
      <c r="B93" s="111"/>
      <c r="C93" s="103"/>
      <c r="D93" s="104"/>
      <c r="E93" s="101" t="e">
        <f>LOOKUP(D93,Accounts!A:A,Accounts!B:B)</f>
        <v>#N/A</v>
      </c>
      <c r="F93" s="148"/>
      <c r="G93" s="97"/>
      <c r="H93" s="155">
        <f>IF(G93="c",H92+Table1[[#This Row],[Amount]],H92)</f>
        <v>0</v>
      </c>
      <c r="I93" s="155">
        <f>IF(G93="p1",I92+Table1[Amount],I92)</f>
        <v>0</v>
      </c>
      <c r="J93" s="155">
        <f>IF(G93="p2",J92+Table1[Amount],J92)</f>
        <v>0</v>
      </c>
      <c r="K93" s="154">
        <f>IF(G93="s",K92+Table1[[#This Row],[Amount]],K92)</f>
        <v>0</v>
      </c>
      <c r="L93" s="129"/>
      <c r="M93" s="129">
        <f>Table1[[#This Row],[Amount]]</f>
        <v>0</v>
      </c>
      <c r="N93" s="129"/>
      <c r="O93" s="130">
        <f>Table1[[#This Row],[Amount]]-Table1[[#This Row],[Amount1]]</f>
        <v>0</v>
      </c>
    </row>
    <row r="94" spans="1:15" x14ac:dyDescent="0.2">
      <c r="A94" s="99"/>
      <c r="B94" s="111"/>
      <c r="C94" s="103"/>
      <c r="D94" s="104"/>
      <c r="E94" s="101" t="e">
        <f>LOOKUP(D94,Accounts!A:A,Accounts!B:B)</f>
        <v>#N/A</v>
      </c>
      <c r="F94" s="148"/>
      <c r="G94" s="97"/>
      <c r="H94" s="155">
        <f>IF(G94="c",H93+Table1[[#This Row],[Amount]],H93)</f>
        <v>0</v>
      </c>
      <c r="I94" s="155">
        <f>IF(G94="p1",I93+Table1[Amount],I93)</f>
        <v>0</v>
      </c>
      <c r="J94" s="155">
        <f>IF(G94="p2",J93+Table1[Amount],J93)</f>
        <v>0</v>
      </c>
      <c r="K94" s="154">
        <f>IF(G94="s",K93+Table1[[#This Row],[Amount]],K93)</f>
        <v>0</v>
      </c>
      <c r="L94" s="129"/>
      <c r="M94" s="129">
        <f>Table1[[#This Row],[Amount]]</f>
        <v>0</v>
      </c>
      <c r="N94" s="129"/>
      <c r="O94" s="130">
        <f>Table1[[#This Row],[Amount]]-Table1[[#This Row],[Amount1]]</f>
        <v>0</v>
      </c>
    </row>
    <row r="95" spans="1:15" x14ac:dyDescent="0.2">
      <c r="A95" s="99"/>
      <c r="B95" s="111"/>
      <c r="C95" s="103"/>
      <c r="D95" s="104"/>
      <c r="E95" s="101" t="e">
        <f>LOOKUP(D95,Accounts!A:A,Accounts!B:B)</f>
        <v>#N/A</v>
      </c>
      <c r="F95" s="148"/>
      <c r="G95" s="97"/>
      <c r="H95" s="155">
        <f>IF(G95="c",H94+Table1[[#This Row],[Amount]],H94)</f>
        <v>0</v>
      </c>
      <c r="I95" s="155">
        <f>IF(G95="p1",I94+Table1[Amount],I94)</f>
        <v>0</v>
      </c>
      <c r="J95" s="155">
        <f>IF(G95="p2",J94+Table1[Amount],J94)</f>
        <v>0</v>
      </c>
      <c r="K95" s="154">
        <f>IF(G95="s",K94+Table1[[#This Row],[Amount]],K94)</f>
        <v>0</v>
      </c>
      <c r="L95" s="129"/>
      <c r="M95" s="129">
        <f>Table1[[#This Row],[Amount]]</f>
        <v>0</v>
      </c>
      <c r="N95" s="129"/>
      <c r="O95" s="130">
        <f>Table1[[#This Row],[Amount]]-Table1[[#This Row],[Amount1]]</f>
        <v>0</v>
      </c>
    </row>
    <row r="96" spans="1:15" x14ac:dyDescent="0.2">
      <c r="A96" s="99"/>
      <c r="B96" s="111"/>
      <c r="C96" s="103"/>
      <c r="D96" s="104"/>
      <c r="E96" s="101" t="e">
        <f>LOOKUP(D96,Accounts!A:A,Accounts!B:B)</f>
        <v>#N/A</v>
      </c>
      <c r="F96" s="148"/>
      <c r="G96" s="97"/>
      <c r="H96" s="155">
        <f>IF(G96="c",H95+Table1[[#This Row],[Amount]],H95)</f>
        <v>0</v>
      </c>
      <c r="I96" s="155">
        <f>IF(G96="p1",I95+Table1[Amount],I95)</f>
        <v>0</v>
      </c>
      <c r="J96" s="155">
        <f>IF(G96="p2",J95+Table1[Amount],J95)</f>
        <v>0</v>
      </c>
      <c r="K96" s="154">
        <f>IF(G96="s",K95+Table1[[#This Row],[Amount]],K95)</f>
        <v>0</v>
      </c>
      <c r="L96" s="129"/>
      <c r="M96" s="129">
        <f>Table1[[#This Row],[Amount]]</f>
        <v>0</v>
      </c>
      <c r="N96" s="129"/>
      <c r="O96" s="130">
        <f>Table1[[#This Row],[Amount]]-Table1[[#This Row],[Amount1]]</f>
        <v>0</v>
      </c>
    </row>
    <row r="97" spans="1:15" x14ac:dyDescent="0.2">
      <c r="A97" s="99"/>
      <c r="B97" s="111"/>
      <c r="C97" s="103"/>
      <c r="D97" s="104"/>
      <c r="E97" s="101" t="e">
        <f>LOOKUP(D97,Accounts!A:A,Accounts!B:B)</f>
        <v>#N/A</v>
      </c>
      <c r="F97" s="148"/>
      <c r="G97" s="97"/>
      <c r="H97" s="155">
        <f>IF(G97="c",H96+Table1[[#This Row],[Amount]],H96)</f>
        <v>0</v>
      </c>
      <c r="I97" s="155">
        <f>IF(G97="p1",I96+Table1[Amount],I96)</f>
        <v>0</v>
      </c>
      <c r="J97" s="155">
        <f>IF(G97="p2",J96+Table1[Amount],J96)</f>
        <v>0</v>
      </c>
      <c r="K97" s="154">
        <f>IF(G97="s",K96+Table1[[#This Row],[Amount]],K96)</f>
        <v>0</v>
      </c>
      <c r="L97" s="129"/>
      <c r="M97" s="129">
        <f>Table1[[#This Row],[Amount]]</f>
        <v>0</v>
      </c>
      <c r="N97" s="129"/>
      <c r="O97" s="130">
        <f>Table1[[#This Row],[Amount]]-Table1[[#This Row],[Amount1]]</f>
        <v>0</v>
      </c>
    </row>
    <row r="98" spans="1:15" x14ac:dyDescent="0.2">
      <c r="A98" s="99"/>
      <c r="B98" s="111"/>
      <c r="C98" s="103"/>
      <c r="D98" s="104"/>
      <c r="E98" s="101" t="e">
        <f>LOOKUP(D98,Accounts!A:A,Accounts!B:B)</f>
        <v>#N/A</v>
      </c>
      <c r="F98" s="148"/>
      <c r="G98" s="97"/>
      <c r="H98" s="155">
        <f>IF(G98="c",H97+Table1[[#This Row],[Amount]],H97)</f>
        <v>0</v>
      </c>
      <c r="I98" s="155">
        <f>IF(G98="p1",I97+Table1[Amount],I97)</f>
        <v>0</v>
      </c>
      <c r="J98" s="155">
        <f>IF(G98="p2",J97+Table1[Amount],J97)</f>
        <v>0</v>
      </c>
      <c r="K98" s="154">
        <f>IF(G98="s",K97+Table1[[#This Row],[Amount]],K97)</f>
        <v>0</v>
      </c>
      <c r="L98" s="129"/>
      <c r="M98" s="129">
        <f>Table1[[#This Row],[Amount]]</f>
        <v>0</v>
      </c>
      <c r="N98" s="129"/>
      <c r="O98" s="130">
        <f>Table1[[#This Row],[Amount]]-Table1[[#This Row],[Amount1]]</f>
        <v>0</v>
      </c>
    </row>
    <row r="99" spans="1:15" x14ac:dyDescent="0.2">
      <c r="A99" s="99"/>
      <c r="B99" s="111"/>
      <c r="C99" s="103"/>
      <c r="D99" s="104"/>
      <c r="E99" s="101" t="e">
        <f>LOOKUP(D99,Accounts!A:A,Accounts!B:B)</f>
        <v>#N/A</v>
      </c>
      <c r="F99" s="148"/>
      <c r="G99" s="97"/>
      <c r="H99" s="155">
        <f>IF(G99="c",H98+Table1[[#This Row],[Amount]],H98)</f>
        <v>0</v>
      </c>
      <c r="I99" s="155">
        <f>IF(G99="p1",I98+Table1[Amount],I98)</f>
        <v>0</v>
      </c>
      <c r="J99" s="155">
        <f>IF(G99="p2",J98+Table1[Amount],J98)</f>
        <v>0</v>
      </c>
      <c r="K99" s="154">
        <f>IF(G99="s",K98+Table1[[#This Row],[Amount]],K98)</f>
        <v>0</v>
      </c>
      <c r="L99" s="129"/>
      <c r="M99" s="129">
        <f>Table1[[#This Row],[Amount]]</f>
        <v>0</v>
      </c>
      <c r="N99" s="129"/>
      <c r="O99" s="130">
        <f>Table1[[#This Row],[Amount]]-Table1[[#This Row],[Amount1]]</f>
        <v>0</v>
      </c>
    </row>
    <row r="100" spans="1:15" x14ac:dyDescent="0.2">
      <c r="A100" s="99"/>
      <c r="B100" s="111"/>
      <c r="C100" s="103"/>
      <c r="D100" s="104"/>
      <c r="E100" s="101" t="e">
        <f>LOOKUP(D100,Accounts!A:A,Accounts!B:B)</f>
        <v>#N/A</v>
      </c>
      <c r="F100" s="148"/>
      <c r="G100" s="97"/>
      <c r="H100" s="155">
        <f>IF(G100="c",H99+Table1[[#This Row],[Amount]],H99)</f>
        <v>0</v>
      </c>
      <c r="I100" s="155">
        <f>IF(G100="p1",I99+Table1[Amount],I99)</f>
        <v>0</v>
      </c>
      <c r="J100" s="155">
        <f>IF(G100="p2",J99+Table1[Amount],J99)</f>
        <v>0</v>
      </c>
      <c r="K100" s="154">
        <f>IF(G100="s",K99+Table1[[#This Row],[Amount]],K99)</f>
        <v>0</v>
      </c>
      <c r="L100" s="129"/>
      <c r="M100" s="129">
        <f>Table1[[#This Row],[Amount]]</f>
        <v>0</v>
      </c>
      <c r="N100" s="129"/>
      <c r="O100" s="130">
        <f>Table1[[#This Row],[Amount]]-Table1[[#This Row],[Amount1]]</f>
        <v>0</v>
      </c>
    </row>
    <row r="101" spans="1:15" x14ac:dyDescent="0.2">
      <c r="A101" s="99"/>
      <c r="B101" s="111"/>
      <c r="C101" s="103"/>
      <c r="D101" s="104"/>
      <c r="E101" s="101" t="e">
        <f>LOOKUP(D101,Accounts!A:A,Accounts!B:B)</f>
        <v>#N/A</v>
      </c>
      <c r="F101" s="148"/>
      <c r="G101" s="97"/>
      <c r="H101" s="155">
        <f>IF(G101="c",H100+Table1[[#This Row],[Amount]],H100)</f>
        <v>0</v>
      </c>
      <c r="I101" s="155">
        <f>IF(G101="p1",I100+Table1[Amount],I100)</f>
        <v>0</v>
      </c>
      <c r="J101" s="155">
        <f>IF(G101="p2",J100+Table1[Amount],J100)</f>
        <v>0</v>
      </c>
      <c r="K101" s="154">
        <f>IF(G101="s",K100+Table1[[#This Row],[Amount]],K100)</f>
        <v>0</v>
      </c>
      <c r="L101" s="129"/>
      <c r="M101" s="129">
        <f>Table1[[#This Row],[Amount]]</f>
        <v>0</v>
      </c>
      <c r="N101" s="129"/>
      <c r="O101" s="130">
        <f>Table1[[#This Row],[Amount]]-Table1[[#This Row],[Amount1]]</f>
        <v>0</v>
      </c>
    </row>
    <row r="102" spans="1:15" x14ac:dyDescent="0.2">
      <c r="A102" s="99"/>
      <c r="B102" s="111"/>
      <c r="C102" s="103"/>
      <c r="D102" s="104"/>
      <c r="E102" s="101" t="e">
        <f>LOOKUP(D102,Accounts!A:A,Accounts!B:B)</f>
        <v>#N/A</v>
      </c>
      <c r="F102" s="148"/>
      <c r="G102" s="97"/>
      <c r="H102" s="155">
        <f>IF(G102="c",H101+Table1[[#This Row],[Amount]],H101)</f>
        <v>0</v>
      </c>
      <c r="I102" s="155">
        <f>IF(G102="p1",I101+Table1[Amount],I101)</f>
        <v>0</v>
      </c>
      <c r="J102" s="155">
        <f>IF(G102="p2",J101+Table1[Amount],J101)</f>
        <v>0</v>
      </c>
      <c r="K102" s="154">
        <f>IF(G102="s",K101+Table1[[#This Row],[Amount]],K101)</f>
        <v>0</v>
      </c>
      <c r="L102" s="129"/>
      <c r="M102" s="129">
        <f>Table1[[#This Row],[Amount]]</f>
        <v>0</v>
      </c>
      <c r="N102" s="129"/>
      <c r="O102" s="130">
        <f>Table1[[#This Row],[Amount]]-Table1[[#This Row],[Amount1]]</f>
        <v>0</v>
      </c>
    </row>
    <row r="103" spans="1:15" x14ac:dyDescent="0.2">
      <c r="A103" s="99"/>
      <c r="B103" s="111"/>
      <c r="C103" s="103"/>
      <c r="D103" s="104"/>
      <c r="E103" s="101" t="e">
        <f>LOOKUP(D103,Accounts!A:A,Accounts!B:B)</f>
        <v>#N/A</v>
      </c>
      <c r="F103" s="148"/>
      <c r="G103" s="97"/>
      <c r="H103" s="155">
        <f>IF(G103="c",H102+Table1[[#This Row],[Amount]],H102)</f>
        <v>0</v>
      </c>
      <c r="I103" s="155">
        <f>IF(G103="p1",I102+Table1[Amount],I102)</f>
        <v>0</v>
      </c>
      <c r="J103" s="155">
        <f>IF(G103="p2",J102+Table1[Amount],J102)</f>
        <v>0</v>
      </c>
      <c r="K103" s="154">
        <f>IF(G103="s",K102+Table1[[#This Row],[Amount]],K102)</f>
        <v>0</v>
      </c>
      <c r="L103" s="129"/>
      <c r="M103" s="129">
        <f>Table1[[#This Row],[Amount]]</f>
        <v>0</v>
      </c>
      <c r="N103" s="129"/>
      <c r="O103" s="130">
        <f>Table1[[#This Row],[Amount]]-Table1[[#This Row],[Amount1]]</f>
        <v>0</v>
      </c>
    </row>
    <row r="104" spans="1:15" x14ac:dyDescent="0.2">
      <c r="A104" s="99"/>
      <c r="B104" s="111"/>
      <c r="C104" s="103"/>
      <c r="D104" s="104"/>
      <c r="E104" s="101" t="e">
        <f>LOOKUP(D104,Accounts!A:A,Accounts!B:B)</f>
        <v>#N/A</v>
      </c>
      <c r="F104" s="148"/>
      <c r="G104" s="97"/>
      <c r="H104" s="155">
        <f>IF(G104="c",H103+Table1[[#This Row],[Amount]],H103)</f>
        <v>0</v>
      </c>
      <c r="I104" s="155">
        <f>IF(G104="p1",I103+Table1[Amount],I103)</f>
        <v>0</v>
      </c>
      <c r="J104" s="155">
        <f>IF(G104="p2",J103+Table1[Amount],J103)</f>
        <v>0</v>
      </c>
      <c r="K104" s="154">
        <f>IF(G104="s",K103+Table1[[#This Row],[Amount]],K103)</f>
        <v>0</v>
      </c>
      <c r="L104" s="129"/>
      <c r="M104" s="129">
        <f>Table1[[#This Row],[Amount]]</f>
        <v>0</v>
      </c>
      <c r="N104" s="129"/>
      <c r="O104" s="130">
        <f>Table1[[#This Row],[Amount]]-Table1[[#This Row],[Amount1]]</f>
        <v>0</v>
      </c>
    </row>
    <row r="105" spans="1:15" x14ac:dyDescent="0.2">
      <c r="A105" s="99"/>
      <c r="B105" s="111"/>
      <c r="C105" s="103"/>
      <c r="D105" s="104"/>
      <c r="E105" s="101" t="e">
        <f>LOOKUP(D105,Accounts!A:A,Accounts!B:B)</f>
        <v>#N/A</v>
      </c>
      <c r="F105" s="148"/>
      <c r="G105" s="97"/>
      <c r="H105" s="155">
        <f>IF(G105="c",H104+Table1[[#This Row],[Amount]],H104)</f>
        <v>0</v>
      </c>
      <c r="I105" s="155">
        <f>IF(G105="p1",I104+Table1[Amount],I104)</f>
        <v>0</v>
      </c>
      <c r="J105" s="155">
        <f>IF(G105="p2",J104+Table1[Amount],J104)</f>
        <v>0</v>
      </c>
      <c r="K105" s="154">
        <f>IF(G105="s",K104+Table1[[#This Row],[Amount]],K104)</f>
        <v>0</v>
      </c>
      <c r="L105" s="129"/>
      <c r="M105" s="129">
        <f>Table1[[#This Row],[Amount]]</f>
        <v>0</v>
      </c>
      <c r="N105" s="129"/>
      <c r="O105" s="130">
        <f>Table1[[#This Row],[Amount]]-Table1[[#This Row],[Amount1]]</f>
        <v>0</v>
      </c>
    </row>
    <row r="106" spans="1:15" x14ac:dyDescent="0.2">
      <c r="A106" s="99"/>
      <c r="B106" s="111"/>
      <c r="C106" s="103"/>
      <c r="D106" s="104"/>
      <c r="E106" s="101" t="e">
        <f>LOOKUP(D106,Accounts!A:A,Accounts!B:B)</f>
        <v>#N/A</v>
      </c>
      <c r="F106" s="148"/>
      <c r="G106" s="97"/>
      <c r="H106" s="155">
        <f>IF(G106="c",H105+Table1[[#This Row],[Amount]],H105)</f>
        <v>0</v>
      </c>
      <c r="I106" s="155">
        <f>IF(G106="p1",I105+Table1[Amount],I105)</f>
        <v>0</v>
      </c>
      <c r="J106" s="155">
        <f>IF(G106="p2",J105+Table1[Amount],J105)</f>
        <v>0</v>
      </c>
      <c r="K106" s="154">
        <f>IF(G106="s",K105+Table1[[#This Row],[Amount]],K105)</f>
        <v>0</v>
      </c>
      <c r="L106" s="129"/>
      <c r="M106" s="129">
        <f>Table1[[#This Row],[Amount]]</f>
        <v>0</v>
      </c>
      <c r="N106" s="129"/>
      <c r="O106" s="130">
        <f>Table1[[#This Row],[Amount]]-Table1[[#This Row],[Amount1]]</f>
        <v>0</v>
      </c>
    </row>
    <row r="107" spans="1:15" x14ac:dyDescent="0.2">
      <c r="A107" s="99"/>
      <c r="B107" s="111"/>
      <c r="C107" s="103"/>
      <c r="D107" s="104"/>
      <c r="E107" s="101" t="e">
        <f>LOOKUP(D107,Accounts!A:A,Accounts!B:B)</f>
        <v>#N/A</v>
      </c>
      <c r="F107" s="148"/>
      <c r="G107" s="97"/>
      <c r="H107" s="155">
        <f>IF(G107="c",H106+Table1[[#This Row],[Amount]],H106)</f>
        <v>0</v>
      </c>
      <c r="I107" s="155">
        <f>IF(G107="p1",I106+Table1[Amount],I106)</f>
        <v>0</v>
      </c>
      <c r="J107" s="155">
        <f>IF(G107="p2",J106+Table1[Amount],J106)</f>
        <v>0</v>
      </c>
      <c r="K107" s="154">
        <f>IF(G107="s",K106+Table1[[#This Row],[Amount]],K106)</f>
        <v>0</v>
      </c>
      <c r="L107" s="129"/>
      <c r="M107" s="129">
        <f>Table1[[#This Row],[Amount]]</f>
        <v>0</v>
      </c>
      <c r="N107" s="129"/>
      <c r="O107" s="130">
        <f>Table1[[#This Row],[Amount]]-Table1[[#This Row],[Amount1]]</f>
        <v>0</v>
      </c>
    </row>
    <row r="108" spans="1:15" x14ac:dyDescent="0.2">
      <c r="A108" s="99"/>
      <c r="B108" s="111"/>
      <c r="C108" s="103"/>
      <c r="D108" s="104"/>
      <c r="E108" s="101" t="e">
        <f>LOOKUP(D108,Accounts!A:A,Accounts!B:B)</f>
        <v>#N/A</v>
      </c>
      <c r="F108" s="148"/>
      <c r="G108" s="97"/>
      <c r="H108" s="155">
        <f>IF(G108="c",H107+Table1[[#This Row],[Amount]],H107)</f>
        <v>0</v>
      </c>
      <c r="I108" s="155">
        <f>IF(G108="p1",I107+Table1[Amount],I107)</f>
        <v>0</v>
      </c>
      <c r="J108" s="155">
        <f>IF(G108="p2",J107+Table1[Amount],J107)</f>
        <v>0</v>
      </c>
      <c r="K108" s="154">
        <f>IF(G108="s",K107+Table1[[#This Row],[Amount]],K107)</f>
        <v>0</v>
      </c>
      <c r="L108" s="129"/>
      <c r="M108" s="129">
        <f>Table1[[#This Row],[Amount]]</f>
        <v>0</v>
      </c>
      <c r="N108" s="129"/>
      <c r="O108" s="130">
        <f>Table1[[#This Row],[Amount]]-Table1[[#This Row],[Amount1]]</f>
        <v>0</v>
      </c>
    </row>
    <row r="109" spans="1:15" x14ac:dyDescent="0.2">
      <c r="A109" s="99"/>
      <c r="B109" s="111"/>
      <c r="C109" s="94"/>
      <c r="D109" s="95"/>
      <c r="E109" s="101" t="e">
        <f>LOOKUP(D109,Accounts!A:A,Accounts!B:B)</f>
        <v>#N/A</v>
      </c>
      <c r="F109" s="148"/>
      <c r="G109" s="97"/>
      <c r="H109" s="155">
        <f>IF(G109="c",H108+Table1[[#This Row],[Amount]],H108)</f>
        <v>0</v>
      </c>
      <c r="I109" s="155">
        <f>IF(G109="p1",I108+Table1[Amount],I108)</f>
        <v>0</v>
      </c>
      <c r="J109" s="155">
        <f>IF(G109="p2",J108+Table1[Amount],J108)</f>
        <v>0</v>
      </c>
      <c r="K109" s="154">
        <f>IF(G109="s",K108+Table1[[#This Row],[Amount]],K108)</f>
        <v>0</v>
      </c>
      <c r="L109" s="129"/>
      <c r="M109" s="129">
        <f>Table1[[#This Row],[Amount]]</f>
        <v>0</v>
      </c>
      <c r="N109" s="129"/>
      <c r="O109" s="130">
        <f>Table1[[#This Row],[Amount]]-Table1[[#This Row],[Amount1]]</f>
        <v>0</v>
      </c>
    </row>
    <row r="110" spans="1:15" x14ac:dyDescent="0.2">
      <c r="A110" s="99"/>
      <c r="B110" s="111"/>
      <c r="C110" s="103"/>
      <c r="D110" s="104"/>
      <c r="E110" s="101" t="e">
        <f>LOOKUP(D110,Accounts!A:A,Accounts!B:B)</f>
        <v>#N/A</v>
      </c>
      <c r="F110" s="148"/>
      <c r="G110" s="97"/>
      <c r="H110" s="155">
        <f>IF(G110="c",H109+Table1[[#This Row],[Amount]],H109)</f>
        <v>0</v>
      </c>
      <c r="I110" s="155">
        <f>IF(G110="p1",I109+Table1[Amount],I109)</f>
        <v>0</v>
      </c>
      <c r="J110" s="155">
        <f>IF(G110="p2",J109+Table1[Amount],J109)</f>
        <v>0</v>
      </c>
      <c r="K110" s="154">
        <f>IF(G110="s",K109+Table1[[#This Row],[Amount]],K109)</f>
        <v>0</v>
      </c>
      <c r="L110" s="129"/>
      <c r="M110" s="129">
        <f>Table1[[#This Row],[Amount]]</f>
        <v>0</v>
      </c>
      <c r="N110" s="129"/>
      <c r="O110" s="130">
        <f>Table1[[#This Row],[Amount]]-Table1[[#This Row],[Amount1]]</f>
        <v>0</v>
      </c>
    </row>
    <row r="111" spans="1:15" x14ac:dyDescent="0.2">
      <c r="A111" s="99"/>
      <c r="B111" s="111"/>
      <c r="C111" s="103"/>
      <c r="D111" s="104"/>
      <c r="E111" s="101" t="e">
        <f>LOOKUP(D111,Accounts!A:A,Accounts!B:B)</f>
        <v>#N/A</v>
      </c>
      <c r="F111" s="148"/>
      <c r="G111" s="97"/>
      <c r="H111" s="155">
        <f>IF(G111="c",H110+Table1[[#This Row],[Amount]],H110)</f>
        <v>0</v>
      </c>
      <c r="I111" s="155">
        <f>IF(G111="p1",I110+Table1[Amount],I110)</f>
        <v>0</v>
      </c>
      <c r="J111" s="155">
        <f>IF(G111="p2",J110+Table1[Amount],J110)</f>
        <v>0</v>
      </c>
      <c r="K111" s="154">
        <f>IF(G111="s",K110+Table1[[#This Row],[Amount]],K110)</f>
        <v>0</v>
      </c>
      <c r="L111" s="129"/>
      <c r="M111" s="129">
        <f>Table1[[#This Row],[Amount]]</f>
        <v>0</v>
      </c>
      <c r="N111" s="129"/>
      <c r="O111" s="130">
        <f>Table1[[#This Row],[Amount]]-Table1[[#This Row],[Amount1]]</f>
        <v>0</v>
      </c>
    </row>
    <row r="112" spans="1:15" x14ac:dyDescent="0.2">
      <c r="A112" s="99"/>
      <c r="B112" s="111"/>
      <c r="C112" s="103"/>
      <c r="D112" s="104"/>
      <c r="E112" s="101" t="e">
        <f>LOOKUP(D112,Accounts!A:A,Accounts!B:B)</f>
        <v>#N/A</v>
      </c>
      <c r="F112" s="148"/>
      <c r="G112" s="97"/>
      <c r="H112" s="155">
        <f>IF(G112="c",H111+Table1[[#This Row],[Amount]],H111)</f>
        <v>0</v>
      </c>
      <c r="I112" s="155">
        <f>IF(G112="p1",I111+Table1[Amount],I111)</f>
        <v>0</v>
      </c>
      <c r="J112" s="155">
        <f>IF(G112="p2",J111+Table1[Amount],J111)</f>
        <v>0</v>
      </c>
      <c r="K112" s="154">
        <f>IF(G112="s",K111+Table1[[#This Row],[Amount]],K111)</f>
        <v>0</v>
      </c>
      <c r="L112" s="129"/>
      <c r="M112" s="129">
        <f>Table1[[#This Row],[Amount]]</f>
        <v>0</v>
      </c>
      <c r="N112" s="129"/>
      <c r="O112" s="130">
        <f>Table1[[#This Row],[Amount]]-Table1[[#This Row],[Amount1]]</f>
        <v>0</v>
      </c>
    </row>
    <row r="113" spans="1:15" x14ac:dyDescent="0.2">
      <c r="A113" s="99"/>
      <c r="B113" s="111"/>
      <c r="C113" s="103"/>
      <c r="D113" s="104"/>
      <c r="E113" s="101" t="e">
        <f>LOOKUP(D113,Accounts!A:A,Accounts!B:B)</f>
        <v>#N/A</v>
      </c>
      <c r="F113" s="148"/>
      <c r="G113" s="97"/>
      <c r="H113" s="155">
        <f>IF(G113="c",H112+Table1[[#This Row],[Amount]],H112)</f>
        <v>0</v>
      </c>
      <c r="I113" s="155">
        <f>IF(G113="p1",I112+Table1[Amount],I112)</f>
        <v>0</v>
      </c>
      <c r="J113" s="155">
        <f>IF(G113="p2",J112+Table1[Amount],J112)</f>
        <v>0</v>
      </c>
      <c r="K113" s="154">
        <f>IF(G113="s",K112+Table1[[#This Row],[Amount]],K112)</f>
        <v>0</v>
      </c>
      <c r="L113" s="129"/>
      <c r="M113" s="129">
        <f>Table1[[#This Row],[Amount]]</f>
        <v>0</v>
      </c>
      <c r="N113" s="129"/>
      <c r="O113" s="130">
        <f>Table1[[#This Row],[Amount]]-Table1[[#This Row],[Amount1]]</f>
        <v>0</v>
      </c>
    </row>
    <row r="114" spans="1:15" x14ac:dyDescent="0.2">
      <c r="A114" s="99"/>
      <c r="B114" s="111"/>
      <c r="C114" s="103"/>
      <c r="D114" s="104"/>
      <c r="E114" s="101" t="e">
        <f>LOOKUP(D114,Accounts!A:A,Accounts!B:B)</f>
        <v>#N/A</v>
      </c>
      <c r="F114" s="148"/>
      <c r="G114" s="97"/>
      <c r="H114" s="155">
        <f>IF(G114="c",H113+Table1[[#This Row],[Amount]],H113)</f>
        <v>0</v>
      </c>
      <c r="I114" s="155">
        <f>IF(G114="p1",I113+Table1[Amount],I113)</f>
        <v>0</v>
      </c>
      <c r="J114" s="155">
        <f>IF(G114="p2",J113+Table1[Amount],J113)</f>
        <v>0</v>
      </c>
      <c r="K114" s="154">
        <f>IF(G114="s",K113+Table1[[#This Row],[Amount]],K113)</f>
        <v>0</v>
      </c>
      <c r="L114" s="129"/>
      <c r="M114" s="129">
        <f>Table1[[#This Row],[Amount]]</f>
        <v>0</v>
      </c>
      <c r="N114" s="129"/>
      <c r="O114" s="130">
        <f>Table1[[#This Row],[Amount]]-Table1[[#This Row],[Amount1]]</f>
        <v>0</v>
      </c>
    </row>
    <row r="115" spans="1:15" x14ac:dyDescent="0.2">
      <c r="A115" s="99"/>
      <c r="B115" s="111"/>
      <c r="C115" s="103"/>
      <c r="D115" s="104"/>
      <c r="E115" s="101" t="e">
        <f>LOOKUP(D115,Accounts!A:A,Accounts!B:B)</f>
        <v>#N/A</v>
      </c>
      <c r="F115" s="148"/>
      <c r="G115" s="97"/>
      <c r="H115" s="155">
        <f>IF(G115="c",H114+Table1[[#This Row],[Amount]],H114)</f>
        <v>0</v>
      </c>
      <c r="I115" s="155">
        <f>IF(G115="p1",I114+Table1[Amount],I114)</f>
        <v>0</v>
      </c>
      <c r="J115" s="155">
        <f>IF(G115="p2",J114+Table1[Amount],J114)</f>
        <v>0</v>
      </c>
      <c r="K115" s="154">
        <f>IF(G115="s",K114+Table1[[#This Row],[Amount]],K114)</f>
        <v>0</v>
      </c>
      <c r="L115" s="129"/>
      <c r="M115" s="129">
        <f>Table1[[#This Row],[Amount]]</f>
        <v>0</v>
      </c>
      <c r="N115" s="129"/>
      <c r="O115" s="130">
        <f>Table1[[#This Row],[Amount]]-Table1[[#This Row],[Amount1]]</f>
        <v>0</v>
      </c>
    </row>
    <row r="116" spans="1:15" x14ac:dyDescent="0.2">
      <c r="A116" s="99"/>
      <c r="B116" s="111"/>
      <c r="C116" s="103"/>
      <c r="D116" s="104"/>
      <c r="E116" s="101" t="e">
        <f>LOOKUP(D116,Accounts!A:A,Accounts!B:B)</f>
        <v>#N/A</v>
      </c>
      <c r="F116" s="148"/>
      <c r="G116" s="97"/>
      <c r="H116" s="155">
        <f>IF(G116="c",H115+Table1[[#This Row],[Amount]],H115)</f>
        <v>0</v>
      </c>
      <c r="I116" s="155">
        <f>IF(G116="p1",I115+Table1[Amount],I115)</f>
        <v>0</v>
      </c>
      <c r="J116" s="155">
        <f>IF(G116="p2",J115+Table1[Amount],J115)</f>
        <v>0</v>
      </c>
      <c r="K116" s="154">
        <f>IF(G116="s",K115+Table1[[#This Row],[Amount]],K115)</f>
        <v>0</v>
      </c>
      <c r="L116" s="129"/>
      <c r="M116" s="129">
        <f>Table1[[#This Row],[Amount]]</f>
        <v>0</v>
      </c>
      <c r="N116" s="129"/>
      <c r="O116" s="130">
        <f>Table1[[#This Row],[Amount]]-Table1[[#This Row],[Amount1]]</f>
        <v>0</v>
      </c>
    </row>
    <row r="117" spans="1:15" x14ac:dyDescent="0.2">
      <c r="A117" s="99"/>
      <c r="B117" s="111"/>
      <c r="C117" s="103"/>
      <c r="D117" s="104"/>
      <c r="E117" s="101" t="e">
        <f>LOOKUP(D117,Accounts!A:A,Accounts!B:B)</f>
        <v>#N/A</v>
      </c>
      <c r="F117" s="148"/>
      <c r="G117" s="97"/>
      <c r="H117" s="155">
        <f>IF(G117="c",H116+Table1[[#This Row],[Amount]],H116)</f>
        <v>0</v>
      </c>
      <c r="I117" s="155">
        <f>IF(G117="p1",I116+Table1[Amount],I116)</f>
        <v>0</v>
      </c>
      <c r="J117" s="155">
        <f>IF(G117="p2",J116+Table1[Amount],J116)</f>
        <v>0</v>
      </c>
      <c r="K117" s="154">
        <f>IF(G117="s",K116+Table1[[#This Row],[Amount]],K116)</f>
        <v>0</v>
      </c>
      <c r="L117" s="129"/>
      <c r="M117" s="129">
        <f>Table1[[#This Row],[Amount]]</f>
        <v>0</v>
      </c>
      <c r="N117" s="129"/>
      <c r="O117" s="130">
        <f>Table1[[#This Row],[Amount]]-Table1[[#This Row],[Amount1]]</f>
        <v>0</v>
      </c>
    </row>
    <row r="118" spans="1:15" x14ac:dyDescent="0.2">
      <c r="A118" s="99"/>
      <c r="B118" s="111"/>
      <c r="C118" s="103"/>
      <c r="D118" s="104"/>
      <c r="E118" s="101" t="e">
        <f>LOOKUP(D118,Accounts!A:A,Accounts!B:B)</f>
        <v>#N/A</v>
      </c>
      <c r="F118" s="148"/>
      <c r="G118" s="97"/>
      <c r="H118" s="155">
        <f>IF(G118="c",H117+Table1[[#This Row],[Amount]],H117)</f>
        <v>0</v>
      </c>
      <c r="I118" s="155">
        <f>IF(G118="p1",I117+Table1[Amount],I117)</f>
        <v>0</v>
      </c>
      <c r="J118" s="155">
        <f>IF(G118="p2",J117+Table1[Amount],J117)</f>
        <v>0</v>
      </c>
      <c r="K118" s="154">
        <f>IF(G118="s",K117+Table1[[#This Row],[Amount]],K117)</f>
        <v>0</v>
      </c>
      <c r="L118" s="129"/>
      <c r="M118" s="129">
        <f>Table1[[#This Row],[Amount]]</f>
        <v>0</v>
      </c>
      <c r="N118" s="129"/>
      <c r="O118" s="130">
        <f>Table1[[#This Row],[Amount]]-Table1[[#This Row],[Amount1]]</f>
        <v>0</v>
      </c>
    </row>
    <row r="119" spans="1:15" x14ac:dyDescent="0.2">
      <c r="A119" s="99"/>
      <c r="B119" s="111"/>
      <c r="C119" s="103"/>
      <c r="D119" s="104"/>
      <c r="E119" s="101" t="e">
        <f>LOOKUP(D119,Accounts!A:A,Accounts!B:B)</f>
        <v>#N/A</v>
      </c>
      <c r="F119" s="148"/>
      <c r="G119" s="97"/>
      <c r="H119" s="155">
        <f>IF(G119="c",H118+Table1[[#This Row],[Amount]],H118)</f>
        <v>0</v>
      </c>
      <c r="I119" s="155">
        <f>IF(G119="p1",I118+Table1[Amount],I118)</f>
        <v>0</v>
      </c>
      <c r="J119" s="155">
        <f>IF(G119="p2",J118+Table1[Amount],J118)</f>
        <v>0</v>
      </c>
      <c r="K119" s="154">
        <f>IF(G119="s",K118+Table1[[#This Row],[Amount]],K118)</f>
        <v>0</v>
      </c>
      <c r="L119" s="129"/>
      <c r="M119" s="129">
        <f>Table1[[#This Row],[Amount]]</f>
        <v>0</v>
      </c>
      <c r="N119" s="129"/>
      <c r="O119" s="130">
        <f>Table1[[#This Row],[Amount]]-Table1[[#This Row],[Amount1]]</f>
        <v>0</v>
      </c>
    </row>
    <row r="120" spans="1:15" x14ac:dyDescent="0.2">
      <c r="A120" s="99"/>
      <c r="B120" s="111"/>
      <c r="C120" s="103"/>
      <c r="D120" s="104"/>
      <c r="E120" s="101" t="e">
        <f>LOOKUP(D120,Accounts!A:A,Accounts!B:B)</f>
        <v>#N/A</v>
      </c>
      <c r="F120" s="148"/>
      <c r="G120" s="97"/>
      <c r="H120" s="155">
        <f>IF(G120="c",H119+Table1[[#This Row],[Amount]],H119)</f>
        <v>0</v>
      </c>
      <c r="I120" s="155">
        <f>IF(G120="p1",I119+Table1[Amount],I119)</f>
        <v>0</v>
      </c>
      <c r="J120" s="155">
        <f>IF(G120="p2",J119+Table1[Amount],J119)</f>
        <v>0</v>
      </c>
      <c r="K120" s="154">
        <f>IF(G120="s",K119+Table1[[#This Row],[Amount]],K119)</f>
        <v>0</v>
      </c>
      <c r="L120" s="129"/>
      <c r="M120" s="129">
        <f>Table1[[#This Row],[Amount]]</f>
        <v>0</v>
      </c>
      <c r="N120" s="129"/>
      <c r="O120" s="130">
        <f>Table1[[#This Row],[Amount]]-Table1[[#This Row],[Amount1]]</f>
        <v>0</v>
      </c>
    </row>
    <row r="121" spans="1:15" x14ac:dyDescent="0.2">
      <c r="A121" s="99"/>
      <c r="B121" s="111"/>
      <c r="C121" s="103"/>
      <c r="D121" s="104"/>
      <c r="E121" s="101" t="e">
        <f>LOOKUP(D121,Accounts!A:A,Accounts!B:B)</f>
        <v>#N/A</v>
      </c>
      <c r="F121" s="148"/>
      <c r="G121" s="97"/>
      <c r="H121" s="155">
        <f>IF(G121="c",H120+Table1[[#This Row],[Amount]],H120)</f>
        <v>0</v>
      </c>
      <c r="I121" s="155">
        <f>IF(G121="p1",I120+Table1[Amount],I120)</f>
        <v>0</v>
      </c>
      <c r="J121" s="155">
        <f>IF(G121="p2",J120+Table1[Amount],J120)</f>
        <v>0</v>
      </c>
      <c r="K121" s="154">
        <f>IF(G121="s",K120+Table1[[#This Row],[Amount]],K120)</f>
        <v>0</v>
      </c>
      <c r="L121" s="129"/>
      <c r="M121" s="129">
        <f>Table1[[#This Row],[Amount]]</f>
        <v>0</v>
      </c>
      <c r="N121" s="129"/>
      <c r="O121" s="130">
        <f>Table1[[#This Row],[Amount]]-Table1[[#This Row],[Amount1]]</f>
        <v>0</v>
      </c>
    </row>
    <row r="122" spans="1:15" x14ac:dyDescent="0.2">
      <c r="A122" s="99"/>
      <c r="B122" s="111"/>
      <c r="C122" s="103"/>
      <c r="D122" s="104"/>
      <c r="E122" s="101" t="e">
        <f>LOOKUP(D122,Accounts!A:A,Accounts!B:B)</f>
        <v>#N/A</v>
      </c>
      <c r="F122" s="148"/>
      <c r="G122" s="97"/>
      <c r="H122" s="155">
        <f>IF(G122="c",H121+Table1[[#This Row],[Amount]],H121)</f>
        <v>0</v>
      </c>
      <c r="I122" s="155">
        <f>IF(G122="p1",I121+Table1[Amount],I121)</f>
        <v>0</v>
      </c>
      <c r="J122" s="155">
        <f>IF(G122="p2",J121+Table1[Amount],J121)</f>
        <v>0</v>
      </c>
      <c r="K122" s="154">
        <f>IF(G122="s",K121+Table1[[#This Row],[Amount]],K121)</f>
        <v>0</v>
      </c>
      <c r="L122" s="129"/>
      <c r="M122" s="129">
        <f>Table1[[#This Row],[Amount]]</f>
        <v>0</v>
      </c>
      <c r="N122" s="129"/>
      <c r="O122" s="130">
        <f>Table1[[#This Row],[Amount]]-Table1[[#This Row],[Amount1]]</f>
        <v>0</v>
      </c>
    </row>
    <row r="123" spans="1:15" x14ac:dyDescent="0.2">
      <c r="A123" s="99"/>
      <c r="B123" s="111"/>
      <c r="C123" s="103"/>
      <c r="D123" s="104"/>
      <c r="E123" s="101" t="e">
        <f>LOOKUP(D123,Accounts!A:A,Accounts!B:B)</f>
        <v>#N/A</v>
      </c>
      <c r="F123" s="148"/>
      <c r="G123" s="97"/>
      <c r="H123" s="155">
        <f>IF(G123="c",H122+Table1[[#This Row],[Amount]],H122)</f>
        <v>0</v>
      </c>
      <c r="I123" s="155">
        <f>IF(G123="p1",I122+Table1[Amount],I122)</f>
        <v>0</v>
      </c>
      <c r="J123" s="155">
        <f>IF(G123="p2",J122+Table1[Amount],J122)</f>
        <v>0</v>
      </c>
      <c r="K123" s="154">
        <f>IF(G123="s",K122+Table1[[#This Row],[Amount]],K122)</f>
        <v>0</v>
      </c>
      <c r="L123" s="129"/>
      <c r="M123" s="129">
        <f>Table1[[#This Row],[Amount]]</f>
        <v>0</v>
      </c>
      <c r="N123" s="129"/>
      <c r="O123" s="130">
        <f>Table1[[#This Row],[Amount]]-Table1[[#This Row],[Amount1]]</f>
        <v>0</v>
      </c>
    </row>
    <row r="124" spans="1:15" x14ac:dyDescent="0.2">
      <c r="A124" s="99"/>
      <c r="B124" s="111"/>
      <c r="C124" s="103"/>
      <c r="D124" s="104"/>
      <c r="E124" s="101" t="e">
        <f>LOOKUP(D124,Accounts!A:A,Accounts!B:B)</f>
        <v>#N/A</v>
      </c>
      <c r="F124" s="148"/>
      <c r="G124" s="97"/>
      <c r="H124" s="155">
        <f>IF(G124="c",H123+Table1[[#This Row],[Amount]],H123)</f>
        <v>0</v>
      </c>
      <c r="I124" s="155">
        <f>IF(G124="p1",I123+Table1[Amount],I123)</f>
        <v>0</v>
      </c>
      <c r="J124" s="155">
        <f>IF(G124="p2",J123+Table1[Amount],J123)</f>
        <v>0</v>
      </c>
      <c r="K124" s="154">
        <f>IF(G124="s",K123+Table1[[#This Row],[Amount]],K123)</f>
        <v>0</v>
      </c>
      <c r="L124" s="129"/>
      <c r="M124" s="129">
        <f>Table1[[#This Row],[Amount]]</f>
        <v>0</v>
      </c>
      <c r="N124" s="129"/>
      <c r="O124" s="130">
        <f>Table1[[#This Row],[Amount]]-Table1[[#This Row],[Amount1]]</f>
        <v>0</v>
      </c>
    </row>
    <row r="125" spans="1:15" x14ac:dyDescent="0.2">
      <c r="A125" s="99"/>
      <c r="B125" s="111"/>
      <c r="C125" s="103"/>
      <c r="D125" s="104"/>
      <c r="E125" s="101" t="e">
        <f>LOOKUP(D125,Accounts!A:A,Accounts!B:B)</f>
        <v>#N/A</v>
      </c>
      <c r="F125" s="148"/>
      <c r="G125" s="97"/>
      <c r="H125" s="155">
        <f>IF(G125="c",H124+Table1[[#This Row],[Amount]],H124)</f>
        <v>0</v>
      </c>
      <c r="I125" s="155">
        <f>IF(G125="p1",I124+Table1[Amount],I124)</f>
        <v>0</v>
      </c>
      <c r="J125" s="155">
        <f>IF(G125="p2",J124+Table1[Amount],J124)</f>
        <v>0</v>
      </c>
      <c r="K125" s="154">
        <f>IF(G125="s",K124+Table1[[#This Row],[Amount]],K124)</f>
        <v>0</v>
      </c>
      <c r="L125" s="129"/>
      <c r="M125" s="129">
        <f>Table1[[#This Row],[Amount]]</f>
        <v>0</v>
      </c>
      <c r="N125" s="129"/>
      <c r="O125" s="130">
        <f>Table1[[#This Row],[Amount]]-Table1[[#This Row],[Amount1]]</f>
        <v>0</v>
      </c>
    </row>
    <row r="126" spans="1:15" x14ac:dyDescent="0.2">
      <c r="A126" s="99"/>
      <c r="B126" s="111"/>
      <c r="C126" s="103"/>
      <c r="D126" s="104"/>
      <c r="E126" s="101" t="e">
        <f>LOOKUP(D126,Accounts!A:A,Accounts!B:B)</f>
        <v>#N/A</v>
      </c>
      <c r="F126" s="148"/>
      <c r="G126" s="97"/>
      <c r="H126" s="155">
        <f>IF(G126="c",H125+Table1[[#This Row],[Amount]],H125)</f>
        <v>0</v>
      </c>
      <c r="I126" s="155">
        <f>IF(G126="p1",I125+Table1[Amount],I125)</f>
        <v>0</v>
      </c>
      <c r="J126" s="155">
        <f>IF(G126="p2",J125+Table1[Amount],J125)</f>
        <v>0</v>
      </c>
      <c r="K126" s="154">
        <f>IF(G126="s",K125+Table1[[#This Row],[Amount]],K125)</f>
        <v>0</v>
      </c>
      <c r="L126" s="129"/>
      <c r="M126" s="129">
        <f>Table1[[#This Row],[Amount]]</f>
        <v>0</v>
      </c>
      <c r="N126" s="129"/>
      <c r="O126" s="130">
        <f>Table1[[#This Row],[Amount]]-Table1[[#This Row],[Amount1]]</f>
        <v>0</v>
      </c>
    </row>
    <row r="127" spans="1:15" x14ac:dyDescent="0.2">
      <c r="A127" s="99"/>
      <c r="B127" s="111"/>
      <c r="C127" s="103"/>
      <c r="D127" s="104"/>
      <c r="E127" s="101" t="e">
        <f>LOOKUP(D127,Accounts!A:A,Accounts!B:B)</f>
        <v>#N/A</v>
      </c>
      <c r="F127" s="148"/>
      <c r="G127" s="97"/>
      <c r="H127" s="155">
        <f>IF(G127="c",H126+Table1[[#This Row],[Amount]],H126)</f>
        <v>0</v>
      </c>
      <c r="I127" s="155">
        <f>IF(G127="p1",I126+Table1[Amount],I126)</f>
        <v>0</v>
      </c>
      <c r="J127" s="155">
        <f>IF(G127="p2",J126+Table1[Amount],J126)</f>
        <v>0</v>
      </c>
      <c r="K127" s="154">
        <f>IF(G127="s",K126+Table1[[#This Row],[Amount]],K126)</f>
        <v>0</v>
      </c>
      <c r="L127" s="129"/>
      <c r="M127" s="129">
        <f>Table1[[#This Row],[Amount]]</f>
        <v>0</v>
      </c>
      <c r="N127" s="129"/>
      <c r="O127" s="130">
        <f>Table1[[#This Row],[Amount]]-Table1[[#This Row],[Amount1]]</f>
        <v>0</v>
      </c>
    </row>
    <row r="128" spans="1:15" x14ac:dyDescent="0.2">
      <c r="A128" s="99"/>
      <c r="B128" s="111"/>
      <c r="C128" s="103"/>
      <c r="D128" s="104"/>
      <c r="E128" s="101" t="e">
        <f>LOOKUP(D128,Accounts!A:A,Accounts!B:B)</f>
        <v>#N/A</v>
      </c>
      <c r="F128" s="148"/>
      <c r="G128" s="97"/>
      <c r="H128" s="155">
        <f>IF(G128="c",H127+Table1[[#This Row],[Amount]],H127)</f>
        <v>0</v>
      </c>
      <c r="I128" s="155">
        <f>IF(G128="p1",I127+Table1[Amount],I127)</f>
        <v>0</v>
      </c>
      <c r="J128" s="155">
        <f>IF(G128="p2",J127+Table1[Amount],J127)</f>
        <v>0</v>
      </c>
      <c r="K128" s="154">
        <f>IF(G128="s",K127+Table1[[#This Row],[Amount]],K127)</f>
        <v>0</v>
      </c>
      <c r="L128" s="129"/>
      <c r="M128" s="129">
        <f>Table1[[#This Row],[Amount]]</f>
        <v>0</v>
      </c>
      <c r="N128" s="129"/>
      <c r="O128" s="130">
        <f>Table1[[#This Row],[Amount]]-Table1[[#This Row],[Amount1]]</f>
        <v>0</v>
      </c>
    </row>
    <row r="129" spans="1:15" x14ac:dyDescent="0.2">
      <c r="A129" s="99"/>
      <c r="B129" s="111"/>
      <c r="C129" s="103"/>
      <c r="D129" s="104"/>
      <c r="E129" s="101" t="e">
        <f>LOOKUP(D129,Accounts!A:A,Accounts!B:B)</f>
        <v>#N/A</v>
      </c>
      <c r="F129" s="148"/>
      <c r="G129" s="97"/>
      <c r="H129" s="155">
        <f>IF(G129="c",H128+Table1[[#This Row],[Amount]],H128)</f>
        <v>0</v>
      </c>
      <c r="I129" s="155">
        <f>IF(G129="p1",I128+Table1[Amount],I128)</f>
        <v>0</v>
      </c>
      <c r="J129" s="155">
        <f>IF(G129="p2",J128+Table1[Amount],J128)</f>
        <v>0</v>
      </c>
      <c r="K129" s="154">
        <f>IF(G129="s",K128+Table1[[#This Row],[Amount]],K128)</f>
        <v>0</v>
      </c>
      <c r="L129" s="129"/>
      <c r="M129" s="129">
        <f>Table1[[#This Row],[Amount]]</f>
        <v>0</v>
      </c>
      <c r="N129" s="129"/>
      <c r="O129" s="130">
        <f>Table1[[#This Row],[Amount]]-Table1[[#This Row],[Amount1]]</f>
        <v>0</v>
      </c>
    </row>
    <row r="130" spans="1:15" x14ac:dyDescent="0.2">
      <c r="A130" s="99"/>
      <c r="B130" s="111"/>
      <c r="C130" s="103"/>
      <c r="D130" s="104"/>
      <c r="E130" s="101" t="e">
        <f>LOOKUP(D130,Accounts!A:A,Accounts!B:B)</f>
        <v>#N/A</v>
      </c>
      <c r="F130" s="148"/>
      <c r="G130" s="97"/>
      <c r="H130" s="155">
        <f>IF(G130="c",H129+Table1[[#This Row],[Amount]],H129)</f>
        <v>0</v>
      </c>
      <c r="I130" s="155">
        <f>IF(G130="p1",I129+Table1[Amount],I129)</f>
        <v>0</v>
      </c>
      <c r="J130" s="155">
        <f>IF(G130="p2",J129+Table1[Amount],J129)</f>
        <v>0</v>
      </c>
      <c r="K130" s="154">
        <f>IF(G130="s",K129+Table1[[#This Row],[Amount]],K129)</f>
        <v>0</v>
      </c>
      <c r="L130" s="129"/>
      <c r="M130" s="129">
        <f>Table1[[#This Row],[Amount]]</f>
        <v>0</v>
      </c>
      <c r="N130" s="129"/>
      <c r="O130" s="130">
        <f>Table1[[#This Row],[Amount]]-Table1[[#This Row],[Amount1]]</f>
        <v>0</v>
      </c>
    </row>
    <row r="131" spans="1:15" x14ac:dyDescent="0.2">
      <c r="A131" s="99"/>
      <c r="B131" s="111"/>
      <c r="C131" s="103"/>
      <c r="D131" s="104"/>
      <c r="E131" s="101" t="e">
        <f>LOOKUP(D131,Accounts!A:A,Accounts!B:B)</f>
        <v>#N/A</v>
      </c>
      <c r="F131" s="148"/>
      <c r="G131" s="97"/>
      <c r="H131" s="155">
        <f>IF(G131="c",H130+Table1[[#This Row],[Amount]],H130)</f>
        <v>0</v>
      </c>
      <c r="I131" s="155">
        <f>IF(G131="p1",I130+Table1[Amount],I130)</f>
        <v>0</v>
      </c>
      <c r="J131" s="155">
        <f>IF(G131="p2",J130+Table1[Amount],J130)</f>
        <v>0</v>
      </c>
      <c r="K131" s="154">
        <f>IF(G131="s",K130+Table1[[#This Row],[Amount]],K130)</f>
        <v>0</v>
      </c>
      <c r="L131" s="129"/>
      <c r="M131" s="129">
        <f>Table1[[#This Row],[Amount]]</f>
        <v>0</v>
      </c>
      <c r="N131" s="129"/>
      <c r="O131" s="130">
        <f>Table1[[#This Row],[Amount]]-Table1[[#This Row],[Amount1]]</f>
        <v>0</v>
      </c>
    </row>
    <row r="132" spans="1:15" x14ac:dyDescent="0.2">
      <c r="A132" s="99"/>
      <c r="B132" s="111"/>
      <c r="C132" s="103"/>
      <c r="D132" s="104"/>
      <c r="E132" s="101" t="e">
        <f>LOOKUP(D132,Accounts!A:A,Accounts!B:B)</f>
        <v>#N/A</v>
      </c>
      <c r="F132" s="148"/>
      <c r="G132" s="97"/>
      <c r="H132" s="155">
        <f>IF(G132="c",H131+Table1[[#This Row],[Amount]],H131)</f>
        <v>0</v>
      </c>
      <c r="I132" s="155">
        <f>IF(G132="p1",I131+Table1[Amount],I131)</f>
        <v>0</v>
      </c>
      <c r="J132" s="155">
        <f>IF(G132="p2",J131+Table1[Amount],J131)</f>
        <v>0</v>
      </c>
      <c r="K132" s="154">
        <f>IF(G132="s",K131+Table1[[#This Row],[Amount]],K131)</f>
        <v>0</v>
      </c>
      <c r="L132" s="129"/>
      <c r="M132" s="129">
        <f>Table1[[#This Row],[Amount]]</f>
        <v>0</v>
      </c>
      <c r="N132" s="129"/>
      <c r="O132" s="130">
        <f>Table1[[#This Row],[Amount]]-Table1[[#This Row],[Amount1]]</f>
        <v>0</v>
      </c>
    </row>
    <row r="133" spans="1:15" x14ac:dyDescent="0.2">
      <c r="A133" s="99"/>
      <c r="B133" s="111"/>
      <c r="C133" s="103"/>
      <c r="D133" s="104"/>
      <c r="E133" s="101" t="e">
        <f>LOOKUP(D133,Accounts!A:A,Accounts!B:B)</f>
        <v>#N/A</v>
      </c>
      <c r="F133" s="148"/>
      <c r="G133" s="97"/>
      <c r="H133" s="155">
        <f>IF(G133="c",H132+Table1[[#This Row],[Amount]],H132)</f>
        <v>0</v>
      </c>
      <c r="I133" s="155">
        <f>IF(G133="p1",I132+Table1[Amount],I132)</f>
        <v>0</v>
      </c>
      <c r="J133" s="155">
        <f>IF(G133="p2",J132+Table1[Amount],J132)</f>
        <v>0</v>
      </c>
      <c r="K133" s="154">
        <f>IF(G133="s",K132+Table1[[#This Row],[Amount]],K132)</f>
        <v>0</v>
      </c>
      <c r="L133" s="129"/>
      <c r="M133" s="129">
        <f>Table1[[#This Row],[Amount]]</f>
        <v>0</v>
      </c>
      <c r="N133" s="129"/>
      <c r="O133" s="130">
        <f>Table1[[#This Row],[Amount]]-Table1[[#This Row],[Amount1]]</f>
        <v>0</v>
      </c>
    </row>
    <row r="134" spans="1:15" x14ac:dyDescent="0.2">
      <c r="A134" s="99"/>
      <c r="B134" s="111"/>
      <c r="C134" s="103"/>
      <c r="D134" s="104"/>
      <c r="E134" s="101" t="e">
        <f>LOOKUP(D134,Accounts!A:A,Accounts!B:B)</f>
        <v>#N/A</v>
      </c>
      <c r="F134" s="148"/>
      <c r="G134" s="97"/>
      <c r="H134" s="155">
        <f>IF(G134="c",H133+Table1[[#This Row],[Amount]],H133)</f>
        <v>0</v>
      </c>
      <c r="I134" s="155">
        <f>IF(G134="p1",I133+Table1[Amount],I133)</f>
        <v>0</v>
      </c>
      <c r="J134" s="155">
        <f>IF(G134="p2",J133+Table1[Amount],J133)</f>
        <v>0</v>
      </c>
      <c r="K134" s="154">
        <f>IF(G134="s",K133+Table1[[#This Row],[Amount]],K133)</f>
        <v>0</v>
      </c>
      <c r="L134" s="129"/>
      <c r="M134" s="129">
        <f>Table1[[#This Row],[Amount]]</f>
        <v>0</v>
      </c>
      <c r="N134" s="129"/>
      <c r="O134" s="130">
        <f>Table1[[#This Row],[Amount]]-Table1[[#This Row],[Amount1]]</f>
        <v>0</v>
      </c>
    </row>
    <row r="135" spans="1:15" x14ac:dyDescent="0.2">
      <c r="A135" s="99"/>
      <c r="B135" s="93"/>
      <c r="C135" s="103"/>
      <c r="D135" s="104"/>
      <c r="E135" s="101" t="e">
        <f>LOOKUP(D135,Accounts!A:A,Accounts!B:B)</f>
        <v>#N/A</v>
      </c>
      <c r="F135" s="147"/>
      <c r="G135" s="97"/>
      <c r="H135" s="155">
        <f>IF(G135="c",H134+Table1[[#This Row],[Amount]],H134)</f>
        <v>0</v>
      </c>
      <c r="I135" s="155">
        <f>IF(G135="p1",I134+Table1[Amount],I134)</f>
        <v>0</v>
      </c>
      <c r="J135" s="155">
        <f>IF(G135="p2",J134+Table1[Amount],J134)</f>
        <v>0</v>
      </c>
      <c r="K135" s="154">
        <f>IF(G135="s",K134+Table1[[#This Row],[Amount]],K134)</f>
        <v>0</v>
      </c>
      <c r="L135" s="129"/>
      <c r="M135" s="129">
        <f>Table1[[#This Row],[Amount]]</f>
        <v>0</v>
      </c>
      <c r="N135" s="129"/>
      <c r="O135" s="130">
        <f>Table1[[#This Row],[Amount]]-Table1[[#This Row],[Amount1]]</f>
        <v>0</v>
      </c>
    </row>
    <row r="136" spans="1:15" x14ac:dyDescent="0.2">
      <c r="A136" s="99"/>
      <c r="B136" s="111"/>
      <c r="C136" s="103"/>
      <c r="D136" s="104"/>
      <c r="E136" s="101" t="e">
        <f>LOOKUP(D136,Accounts!A:A,Accounts!B:B)</f>
        <v>#N/A</v>
      </c>
      <c r="F136" s="148"/>
      <c r="G136" s="97"/>
      <c r="H136" s="155">
        <f>IF(G136="c",H135+Table1[[#This Row],[Amount]],H135)</f>
        <v>0</v>
      </c>
      <c r="I136" s="155">
        <f>IF(G136="p1",I135+Table1[Amount],I135)</f>
        <v>0</v>
      </c>
      <c r="J136" s="155">
        <f>IF(G136="p2",J135+Table1[Amount],J135)</f>
        <v>0</v>
      </c>
      <c r="K136" s="154">
        <f>IF(G136="s",K135+Table1[[#This Row],[Amount]],K135)</f>
        <v>0</v>
      </c>
      <c r="L136" s="129"/>
      <c r="M136" s="129">
        <f>Table1[[#This Row],[Amount]]</f>
        <v>0</v>
      </c>
      <c r="N136" s="129"/>
      <c r="O136" s="130">
        <f>Table1[[#This Row],[Amount]]-Table1[[#This Row],[Amount1]]</f>
        <v>0</v>
      </c>
    </row>
    <row r="137" spans="1:15" x14ac:dyDescent="0.2">
      <c r="A137" s="99"/>
      <c r="B137" s="111"/>
      <c r="C137" s="103"/>
      <c r="D137" s="104"/>
      <c r="E137" s="101" t="e">
        <f>LOOKUP(D137,Accounts!A:A,Accounts!B:B)</f>
        <v>#N/A</v>
      </c>
      <c r="F137" s="148"/>
      <c r="G137" s="97"/>
      <c r="H137" s="155">
        <f>IF(G137="c",H136+Table1[[#This Row],[Amount]],H136)</f>
        <v>0</v>
      </c>
      <c r="I137" s="155">
        <f>IF(G137="p1",I136+Table1[Amount],I136)</f>
        <v>0</v>
      </c>
      <c r="J137" s="155">
        <f>IF(G137="p2",J136+Table1[Amount],J136)</f>
        <v>0</v>
      </c>
      <c r="K137" s="154">
        <f>IF(G137="s",K136+Table1[[#This Row],[Amount]],K136)</f>
        <v>0</v>
      </c>
      <c r="L137" s="129"/>
      <c r="M137" s="129">
        <f>Table1[[#This Row],[Amount]]</f>
        <v>0</v>
      </c>
      <c r="N137" s="129"/>
      <c r="O137" s="130">
        <f>Table1[[#This Row],[Amount]]-Table1[[#This Row],[Amount1]]</f>
        <v>0</v>
      </c>
    </row>
    <row r="138" spans="1:15" x14ac:dyDescent="0.2">
      <c r="A138" s="99"/>
      <c r="B138" s="111"/>
      <c r="C138" s="103"/>
      <c r="D138" s="104"/>
      <c r="E138" s="101" t="e">
        <f>LOOKUP(D138,Accounts!A:A,Accounts!B:B)</f>
        <v>#N/A</v>
      </c>
      <c r="F138" s="148"/>
      <c r="G138" s="97"/>
      <c r="H138" s="155">
        <f>IF(G138="c",H137+Table1[[#This Row],[Amount]],H137)</f>
        <v>0</v>
      </c>
      <c r="I138" s="155">
        <f>IF(G138="p1",I137+Table1[Amount],I137)</f>
        <v>0</v>
      </c>
      <c r="J138" s="155">
        <f>IF(G138="p2",J137+Table1[Amount],J137)</f>
        <v>0</v>
      </c>
      <c r="K138" s="154">
        <f>IF(G138="s",K137+Table1[[#This Row],[Amount]],K137)</f>
        <v>0</v>
      </c>
      <c r="L138" s="129"/>
      <c r="M138" s="129">
        <f>Table1[[#This Row],[Amount]]</f>
        <v>0</v>
      </c>
      <c r="N138" s="129"/>
      <c r="O138" s="130">
        <f>Table1[[#This Row],[Amount]]-Table1[[#This Row],[Amount1]]</f>
        <v>0</v>
      </c>
    </row>
    <row r="139" spans="1:15" x14ac:dyDescent="0.2">
      <c r="A139" s="99"/>
      <c r="B139" s="111"/>
      <c r="C139" s="103"/>
      <c r="D139" s="104"/>
      <c r="E139" s="101" t="e">
        <f>LOOKUP(D139,Accounts!A:A,Accounts!B:B)</f>
        <v>#N/A</v>
      </c>
      <c r="F139" s="148"/>
      <c r="G139" s="97"/>
      <c r="H139" s="155">
        <f>IF(G139="c",H138+Table1[[#This Row],[Amount]],H138)</f>
        <v>0</v>
      </c>
      <c r="I139" s="155">
        <f>IF(G139="p1",I138+Table1[Amount],I138)</f>
        <v>0</v>
      </c>
      <c r="J139" s="155">
        <f>IF(G139="p2",J138+Table1[Amount],J138)</f>
        <v>0</v>
      </c>
      <c r="K139" s="154">
        <f>IF(G139="s",K138+Table1[[#This Row],[Amount]],K138)</f>
        <v>0</v>
      </c>
      <c r="L139" s="129"/>
      <c r="M139" s="129">
        <f>Table1[[#This Row],[Amount]]</f>
        <v>0</v>
      </c>
      <c r="N139" s="129"/>
      <c r="O139" s="130">
        <f>Table1[[#This Row],[Amount]]-Table1[[#This Row],[Amount1]]</f>
        <v>0</v>
      </c>
    </row>
    <row r="140" spans="1:15" x14ac:dyDescent="0.2">
      <c r="A140" s="99"/>
      <c r="B140" s="111"/>
      <c r="C140" s="103"/>
      <c r="D140" s="104"/>
      <c r="E140" s="101" t="e">
        <f>LOOKUP(D140,Accounts!A:A,Accounts!B:B)</f>
        <v>#N/A</v>
      </c>
      <c r="F140" s="148"/>
      <c r="G140" s="97"/>
      <c r="H140" s="155">
        <f>IF(G140="c",H139+Table1[[#This Row],[Amount]],H139)</f>
        <v>0</v>
      </c>
      <c r="I140" s="155">
        <f>IF(G140="p1",I139+Table1[Amount],I139)</f>
        <v>0</v>
      </c>
      <c r="J140" s="155">
        <f>IF(G140="p2",J139+Table1[Amount],J139)</f>
        <v>0</v>
      </c>
      <c r="K140" s="154">
        <f>IF(G140="s",K139+Table1[[#This Row],[Amount]],K139)</f>
        <v>0</v>
      </c>
      <c r="L140" s="129"/>
      <c r="M140" s="129">
        <f>Table1[[#This Row],[Amount]]</f>
        <v>0</v>
      </c>
      <c r="N140" s="129"/>
      <c r="O140" s="130">
        <f>Table1[[#This Row],[Amount]]-Table1[[#This Row],[Amount1]]</f>
        <v>0</v>
      </c>
    </row>
    <row r="141" spans="1:15" x14ac:dyDescent="0.2">
      <c r="A141" s="99"/>
      <c r="B141" s="111"/>
      <c r="C141" s="103"/>
      <c r="D141" s="104"/>
      <c r="E141" s="101" t="e">
        <f>LOOKUP(D141,Accounts!A:A,Accounts!B:B)</f>
        <v>#N/A</v>
      </c>
      <c r="F141" s="148"/>
      <c r="G141" s="97"/>
      <c r="H141" s="155">
        <f>IF(G141="c",H140+Table1[[#This Row],[Amount]],H140)</f>
        <v>0</v>
      </c>
      <c r="I141" s="155">
        <f>IF(G141="p1",I140+Table1[Amount],I140)</f>
        <v>0</v>
      </c>
      <c r="J141" s="155">
        <f>IF(G141="p2",J140+Table1[Amount],J140)</f>
        <v>0</v>
      </c>
      <c r="K141" s="154">
        <f>IF(G141="s",K140+Table1[[#This Row],[Amount]],K140)</f>
        <v>0</v>
      </c>
      <c r="L141" s="129"/>
      <c r="M141" s="129">
        <f>Table1[[#This Row],[Amount]]</f>
        <v>0</v>
      </c>
      <c r="N141" s="129"/>
      <c r="O141" s="130">
        <f>Table1[[#This Row],[Amount]]-Table1[[#This Row],[Amount1]]</f>
        <v>0</v>
      </c>
    </row>
    <row r="142" spans="1:15" x14ac:dyDescent="0.2">
      <c r="A142" s="99"/>
      <c r="B142" s="111"/>
      <c r="C142" s="103"/>
      <c r="D142" s="104"/>
      <c r="E142" s="101" t="e">
        <f>LOOKUP(D142,Accounts!A:A,Accounts!B:B)</f>
        <v>#N/A</v>
      </c>
      <c r="F142" s="148"/>
      <c r="G142" s="97"/>
      <c r="H142" s="155">
        <f>IF(G142="c",H141+Table1[[#This Row],[Amount]],H141)</f>
        <v>0</v>
      </c>
      <c r="I142" s="155">
        <f>IF(G142="p1",I141+Table1[Amount],I141)</f>
        <v>0</v>
      </c>
      <c r="J142" s="155">
        <f>IF(G142="p2",J141+Table1[Amount],J141)</f>
        <v>0</v>
      </c>
      <c r="K142" s="154">
        <f>IF(G142="s",K141+Table1[[#This Row],[Amount]],K141)</f>
        <v>0</v>
      </c>
      <c r="L142" s="129"/>
      <c r="M142" s="129">
        <f>Table1[[#This Row],[Amount]]</f>
        <v>0</v>
      </c>
      <c r="N142" s="129"/>
      <c r="O142" s="130">
        <f>Table1[[#This Row],[Amount]]-Table1[[#This Row],[Amount1]]</f>
        <v>0</v>
      </c>
    </row>
    <row r="143" spans="1:15" x14ac:dyDescent="0.2">
      <c r="A143" s="99"/>
      <c r="B143" s="111"/>
      <c r="C143" s="103"/>
      <c r="D143" s="104"/>
      <c r="E143" s="101" t="e">
        <f>LOOKUP(D143,Accounts!A:A,Accounts!B:B)</f>
        <v>#N/A</v>
      </c>
      <c r="F143" s="148"/>
      <c r="G143" s="97"/>
      <c r="H143" s="155">
        <f>IF(G143="c",H142+Table1[[#This Row],[Amount]],H142)</f>
        <v>0</v>
      </c>
      <c r="I143" s="155">
        <f>IF(G143="p1",I142+Table1[Amount],I142)</f>
        <v>0</v>
      </c>
      <c r="J143" s="155">
        <f>IF(G143="p2",J142+Table1[Amount],J142)</f>
        <v>0</v>
      </c>
      <c r="K143" s="154">
        <f>IF(G143="s",K142+Table1[[#This Row],[Amount]],K142)</f>
        <v>0</v>
      </c>
      <c r="L143" s="129"/>
      <c r="M143" s="129">
        <f>Table1[[#This Row],[Amount]]</f>
        <v>0</v>
      </c>
      <c r="N143" s="129"/>
      <c r="O143" s="130">
        <f>Table1[[#This Row],[Amount]]-Table1[[#This Row],[Amount1]]</f>
        <v>0</v>
      </c>
    </row>
    <row r="144" spans="1:15" x14ac:dyDescent="0.2">
      <c r="A144" s="99"/>
      <c r="B144" s="111"/>
      <c r="C144" s="103"/>
      <c r="D144" s="104"/>
      <c r="E144" s="101" t="e">
        <f>LOOKUP(D144,Accounts!A:A,Accounts!B:B)</f>
        <v>#N/A</v>
      </c>
      <c r="F144" s="148"/>
      <c r="G144" s="97"/>
      <c r="H144" s="155">
        <f>IF(G144="c",H143+Table1[[#This Row],[Amount]],H143)</f>
        <v>0</v>
      </c>
      <c r="I144" s="155">
        <f>IF(G144="p1",I143+Table1[Amount],I143)</f>
        <v>0</v>
      </c>
      <c r="J144" s="155">
        <f>IF(G144="p2",J143+Table1[Amount],J143)</f>
        <v>0</v>
      </c>
      <c r="K144" s="154">
        <f>IF(G144="s",K143+Table1[[#This Row],[Amount]],K143)</f>
        <v>0</v>
      </c>
      <c r="L144" s="129"/>
      <c r="M144" s="129">
        <f>Table1[[#This Row],[Amount]]</f>
        <v>0</v>
      </c>
      <c r="N144" s="129"/>
      <c r="O144" s="130">
        <f>Table1[[#This Row],[Amount]]-Table1[[#This Row],[Amount1]]</f>
        <v>0</v>
      </c>
    </row>
    <row r="145" spans="1:15" x14ac:dyDescent="0.2">
      <c r="A145" s="99"/>
      <c r="B145" s="111"/>
      <c r="C145" s="103"/>
      <c r="D145" s="104"/>
      <c r="E145" s="101" t="e">
        <f>LOOKUP(D145,Accounts!A:A,Accounts!B:B)</f>
        <v>#N/A</v>
      </c>
      <c r="F145" s="148"/>
      <c r="G145" s="97"/>
      <c r="H145" s="155">
        <f>IF(G145="c",H144+Table1[[#This Row],[Amount]],H144)</f>
        <v>0</v>
      </c>
      <c r="I145" s="155">
        <f>IF(G145="p1",I144+Table1[Amount],I144)</f>
        <v>0</v>
      </c>
      <c r="J145" s="155">
        <f>IF(G145="p2",J144+Table1[Amount],J144)</f>
        <v>0</v>
      </c>
      <c r="K145" s="154">
        <f>IF(G145="s",K144+Table1[[#This Row],[Amount]],K144)</f>
        <v>0</v>
      </c>
      <c r="L145" s="129"/>
      <c r="M145" s="129">
        <f>Table1[[#This Row],[Amount]]</f>
        <v>0</v>
      </c>
      <c r="N145" s="129"/>
      <c r="O145" s="130">
        <f>Table1[[#This Row],[Amount]]-Table1[[#This Row],[Amount1]]</f>
        <v>0</v>
      </c>
    </row>
    <row r="146" spans="1:15" x14ac:dyDescent="0.2">
      <c r="A146" s="99"/>
      <c r="B146" s="111"/>
      <c r="C146" s="103"/>
      <c r="D146" s="104"/>
      <c r="E146" s="101" t="e">
        <f>LOOKUP(D146,Accounts!A:A,Accounts!B:B)</f>
        <v>#N/A</v>
      </c>
      <c r="F146" s="148"/>
      <c r="G146" s="97"/>
      <c r="H146" s="155">
        <f>IF(G146="c",H145+Table1[[#This Row],[Amount]],H145)</f>
        <v>0</v>
      </c>
      <c r="I146" s="155">
        <f>IF(G146="p1",I145+Table1[Amount],I145)</f>
        <v>0</v>
      </c>
      <c r="J146" s="155">
        <f>IF(G146="p2",J145+Table1[Amount],J145)</f>
        <v>0</v>
      </c>
      <c r="K146" s="154">
        <f>IF(G146="s",K145+Table1[[#This Row],[Amount]],K145)</f>
        <v>0</v>
      </c>
      <c r="L146" s="129"/>
      <c r="M146" s="129">
        <f>Table1[[#This Row],[Amount]]</f>
        <v>0</v>
      </c>
      <c r="N146" s="129"/>
      <c r="O146" s="130">
        <f>Table1[[#This Row],[Amount]]-Table1[[#This Row],[Amount1]]</f>
        <v>0</v>
      </c>
    </row>
    <row r="147" spans="1:15" x14ac:dyDescent="0.2">
      <c r="A147" s="99"/>
      <c r="B147" s="111"/>
      <c r="C147" s="103"/>
      <c r="D147" s="104"/>
      <c r="E147" s="101" t="e">
        <f>LOOKUP(D147,Accounts!A:A,Accounts!B:B)</f>
        <v>#N/A</v>
      </c>
      <c r="F147" s="148"/>
      <c r="G147" s="97"/>
      <c r="H147" s="155">
        <f>IF(G147="c",H146+Table1[[#This Row],[Amount]],H146)</f>
        <v>0</v>
      </c>
      <c r="I147" s="155">
        <f>IF(G147="p1",I146+Table1[Amount],I146)</f>
        <v>0</v>
      </c>
      <c r="J147" s="155">
        <f>IF(G147="p2",J146+Table1[Amount],J146)</f>
        <v>0</v>
      </c>
      <c r="K147" s="154">
        <f>IF(G147="s",K146+Table1[[#This Row],[Amount]],K146)</f>
        <v>0</v>
      </c>
      <c r="L147" s="129"/>
      <c r="M147" s="129">
        <f>Table1[[#This Row],[Amount]]</f>
        <v>0</v>
      </c>
      <c r="N147" s="129"/>
      <c r="O147" s="130">
        <f>Table1[[#This Row],[Amount]]-Table1[[#This Row],[Amount1]]</f>
        <v>0</v>
      </c>
    </row>
    <row r="148" spans="1:15" x14ac:dyDescent="0.2">
      <c r="A148" s="99"/>
      <c r="B148" s="111"/>
      <c r="C148" s="103"/>
      <c r="D148" s="104"/>
      <c r="E148" s="101" t="e">
        <f>LOOKUP(D148,Accounts!A:A,Accounts!B:B)</f>
        <v>#N/A</v>
      </c>
      <c r="F148" s="148"/>
      <c r="G148" s="97"/>
      <c r="H148" s="155">
        <f>IF(G148="c",H147+Table1[[#This Row],[Amount]],H147)</f>
        <v>0</v>
      </c>
      <c r="I148" s="155">
        <f>IF(G148="p1",I147+Table1[Amount],I147)</f>
        <v>0</v>
      </c>
      <c r="J148" s="155">
        <f>IF(G148="p2",J147+Table1[Amount],J147)</f>
        <v>0</v>
      </c>
      <c r="K148" s="154">
        <f>IF(G148="s",K147+Table1[[#This Row],[Amount]],K147)</f>
        <v>0</v>
      </c>
      <c r="L148" s="129"/>
      <c r="M148" s="129">
        <f>Table1[[#This Row],[Amount]]</f>
        <v>0</v>
      </c>
      <c r="N148" s="129"/>
      <c r="O148" s="130">
        <f>Table1[[#This Row],[Amount]]-Table1[[#This Row],[Amount1]]</f>
        <v>0</v>
      </c>
    </row>
    <row r="149" spans="1:15" x14ac:dyDescent="0.2">
      <c r="A149" s="99"/>
      <c r="B149" s="111"/>
      <c r="C149" s="103"/>
      <c r="D149" s="104"/>
      <c r="E149" s="101" t="e">
        <f>LOOKUP(D149,Accounts!A:A,Accounts!B:B)</f>
        <v>#N/A</v>
      </c>
      <c r="F149" s="148"/>
      <c r="G149" s="97"/>
      <c r="H149" s="155">
        <f>IF(G149="c",H148+Table1[[#This Row],[Amount]],H148)</f>
        <v>0</v>
      </c>
      <c r="I149" s="155">
        <f>IF(G149="p1",I148+Table1[Amount],I148)</f>
        <v>0</v>
      </c>
      <c r="J149" s="155">
        <f>IF(G149="p2",J148+Table1[Amount],J148)</f>
        <v>0</v>
      </c>
      <c r="K149" s="154">
        <f>IF(G149="s",K148+Table1[[#This Row],[Amount]],K148)</f>
        <v>0</v>
      </c>
      <c r="L149" s="129"/>
      <c r="M149" s="129">
        <f>Table1[[#This Row],[Amount]]</f>
        <v>0</v>
      </c>
      <c r="N149" s="129"/>
      <c r="O149" s="130">
        <f>Table1[[#This Row],[Amount]]-Table1[[#This Row],[Amount1]]</f>
        <v>0</v>
      </c>
    </row>
    <row r="150" spans="1:15" x14ac:dyDescent="0.2">
      <c r="A150" s="99"/>
      <c r="B150" s="111"/>
      <c r="C150" s="103"/>
      <c r="D150" s="104"/>
      <c r="E150" s="101" t="e">
        <f>LOOKUP(D150,Accounts!A:A,Accounts!B:B)</f>
        <v>#N/A</v>
      </c>
      <c r="F150" s="148"/>
      <c r="G150" s="97"/>
      <c r="H150" s="155">
        <f>IF(G150="c",H149+Table1[[#This Row],[Amount]],H149)</f>
        <v>0</v>
      </c>
      <c r="I150" s="155">
        <f>IF(G150="p1",I149+Table1[Amount],I149)</f>
        <v>0</v>
      </c>
      <c r="J150" s="155">
        <f>IF(G150="p2",J149+Table1[Amount],J149)</f>
        <v>0</v>
      </c>
      <c r="K150" s="154">
        <f>IF(G150="s",K149+Table1[[#This Row],[Amount]],K149)</f>
        <v>0</v>
      </c>
      <c r="L150" s="129"/>
      <c r="M150" s="129">
        <f>Table1[[#This Row],[Amount]]</f>
        <v>0</v>
      </c>
      <c r="N150" s="129"/>
      <c r="O150" s="130">
        <f>Table1[[#This Row],[Amount]]-Table1[[#This Row],[Amount1]]</f>
        <v>0</v>
      </c>
    </row>
    <row r="151" spans="1:15" x14ac:dyDescent="0.2">
      <c r="A151" s="99"/>
      <c r="B151" s="111"/>
      <c r="C151" s="103"/>
      <c r="D151" s="104"/>
      <c r="E151" s="101" t="e">
        <f>LOOKUP(D151,Accounts!A:A,Accounts!B:B)</f>
        <v>#N/A</v>
      </c>
      <c r="F151" s="148"/>
      <c r="G151" s="97"/>
      <c r="H151" s="155">
        <f>IF(G151="c",H150+Table1[[#This Row],[Amount]],H150)</f>
        <v>0</v>
      </c>
      <c r="I151" s="155">
        <f>IF(G151="p1",I150+Table1[Amount],I150)</f>
        <v>0</v>
      </c>
      <c r="J151" s="155">
        <f>IF(G151="p2",J150+Table1[Amount],J150)</f>
        <v>0</v>
      </c>
      <c r="K151" s="154">
        <f>IF(G151="s",K150+Table1[[#This Row],[Amount]],K150)</f>
        <v>0</v>
      </c>
      <c r="L151" s="129"/>
      <c r="M151" s="129">
        <f>Table1[[#This Row],[Amount]]</f>
        <v>0</v>
      </c>
      <c r="N151" s="129"/>
      <c r="O151" s="130">
        <f>Table1[[#This Row],[Amount]]-Table1[[#This Row],[Amount1]]</f>
        <v>0</v>
      </c>
    </row>
    <row r="152" spans="1:15" x14ac:dyDescent="0.2">
      <c r="A152" s="99"/>
      <c r="B152" s="111"/>
      <c r="C152" s="103"/>
      <c r="D152" s="104"/>
      <c r="E152" s="101" t="e">
        <f>LOOKUP(D152,Accounts!A:A,Accounts!B:B)</f>
        <v>#N/A</v>
      </c>
      <c r="F152" s="148"/>
      <c r="G152" s="97"/>
      <c r="H152" s="155">
        <f>IF(G152="c",H151+Table1[[#This Row],[Amount]],H151)</f>
        <v>0</v>
      </c>
      <c r="I152" s="155">
        <f>IF(G152="p1",I151+Table1[Amount],I151)</f>
        <v>0</v>
      </c>
      <c r="J152" s="155">
        <f>IF(G152="p2",J151+Table1[Amount],J151)</f>
        <v>0</v>
      </c>
      <c r="K152" s="154">
        <f>IF(G152="s",K151+Table1[[#This Row],[Amount]],K151)</f>
        <v>0</v>
      </c>
      <c r="L152" s="129"/>
      <c r="M152" s="129">
        <f>Table1[[#This Row],[Amount]]</f>
        <v>0</v>
      </c>
      <c r="N152" s="129"/>
      <c r="O152" s="130">
        <f>Table1[[#This Row],[Amount]]-Table1[[#This Row],[Amount1]]</f>
        <v>0</v>
      </c>
    </row>
    <row r="153" spans="1:15" x14ac:dyDescent="0.2">
      <c r="A153" s="99"/>
      <c r="B153" s="111"/>
      <c r="C153" s="103"/>
      <c r="D153" s="104"/>
      <c r="E153" s="101" t="e">
        <f>LOOKUP(D153,Accounts!A:A,Accounts!B:B)</f>
        <v>#N/A</v>
      </c>
      <c r="F153" s="148"/>
      <c r="G153" s="97"/>
      <c r="H153" s="155">
        <f>IF(G153="c",H152+Table1[[#This Row],[Amount]],H152)</f>
        <v>0</v>
      </c>
      <c r="I153" s="155">
        <f>IF(G153="p1",I152+Table1[Amount],I152)</f>
        <v>0</v>
      </c>
      <c r="J153" s="155">
        <f>IF(G153="p2",J152+Table1[Amount],J152)</f>
        <v>0</v>
      </c>
      <c r="K153" s="154">
        <f>IF(G153="s",K152+Table1[[#This Row],[Amount]],K152)</f>
        <v>0</v>
      </c>
      <c r="L153" s="129"/>
      <c r="M153" s="129">
        <f>Table1[[#This Row],[Amount]]</f>
        <v>0</v>
      </c>
      <c r="N153" s="129"/>
      <c r="O153" s="130">
        <f>Table1[[#This Row],[Amount]]-Table1[[#This Row],[Amount1]]</f>
        <v>0</v>
      </c>
    </row>
    <row r="154" spans="1:15" x14ac:dyDescent="0.2">
      <c r="A154" s="99"/>
      <c r="B154" s="111"/>
      <c r="C154" s="103"/>
      <c r="D154" s="104"/>
      <c r="E154" s="101" t="e">
        <f>LOOKUP(D154,Accounts!A:A,Accounts!B:B)</f>
        <v>#N/A</v>
      </c>
      <c r="F154" s="148"/>
      <c r="G154" s="97"/>
      <c r="H154" s="155">
        <f>IF(G154="c",H153+Table1[[#This Row],[Amount]],H153)</f>
        <v>0</v>
      </c>
      <c r="I154" s="155">
        <f>IF(G154="p1",I153+Table1[Amount],I153)</f>
        <v>0</v>
      </c>
      <c r="J154" s="155">
        <f>IF(G154="p2",J153+Table1[Amount],J153)</f>
        <v>0</v>
      </c>
      <c r="K154" s="154">
        <f>IF(G154="s",K153+Table1[[#This Row],[Amount]],K153)</f>
        <v>0</v>
      </c>
      <c r="L154" s="129"/>
      <c r="M154" s="129">
        <f>Table1[[#This Row],[Amount]]</f>
        <v>0</v>
      </c>
      <c r="N154" s="129"/>
      <c r="O154" s="130">
        <f>Table1[[#This Row],[Amount]]-Table1[[#This Row],[Amount1]]</f>
        <v>0</v>
      </c>
    </row>
    <row r="155" spans="1:15" x14ac:dyDescent="0.2">
      <c r="A155" s="99"/>
      <c r="B155" s="111"/>
      <c r="C155" s="103"/>
      <c r="D155" s="104"/>
      <c r="E155" s="101" t="e">
        <f>LOOKUP(D155,Accounts!A:A,Accounts!B:B)</f>
        <v>#N/A</v>
      </c>
      <c r="F155" s="148"/>
      <c r="G155" s="97"/>
      <c r="H155" s="155">
        <f>IF(G155="c",H154+Table1[[#This Row],[Amount]],H154)</f>
        <v>0</v>
      </c>
      <c r="I155" s="155">
        <f>IF(G155="p1",I154+Table1[Amount],I154)</f>
        <v>0</v>
      </c>
      <c r="J155" s="155">
        <f>IF(G155="p2",J154+Table1[Amount],J154)</f>
        <v>0</v>
      </c>
      <c r="K155" s="154">
        <f>IF(G155="s",K154+Table1[[#This Row],[Amount]],K154)</f>
        <v>0</v>
      </c>
      <c r="L155" s="129"/>
      <c r="M155" s="129">
        <f>Table1[[#This Row],[Amount]]</f>
        <v>0</v>
      </c>
      <c r="N155" s="129"/>
      <c r="O155" s="130">
        <f>Table1[[#This Row],[Amount]]-Table1[[#This Row],[Amount1]]</f>
        <v>0</v>
      </c>
    </row>
    <row r="156" spans="1:15" x14ac:dyDescent="0.2">
      <c r="A156" s="99"/>
      <c r="B156" s="111"/>
      <c r="C156" s="103"/>
      <c r="D156" s="104"/>
      <c r="E156" s="101" t="e">
        <f>LOOKUP(D156,Accounts!A:A,Accounts!B:B)</f>
        <v>#N/A</v>
      </c>
      <c r="F156" s="148"/>
      <c r="G156" s="97"/>
      <c r="H156" s="155">
        <f>IF(G156="c",H155+Table1[[#This Row],[Amount]],H155)</f>
        <v>0</v>
      </c>
      <c r="I156" s="155">
        <f>IF(G156="p1",I155+Table1[Amount],I155)</f>
        <v>0</v>
      </c>
      <c r="J156" s="155">
        <f>IF(G156="p2",J155+Table1[Amount],J155)</f>
        <v>0</v>
      </c>
      <c r="K156" s="154">
        <f>IF(G156="s",K155+Table1[[#This Row],[Amount]],K155)</f>
        <v>0</v>
      </c>
      <c r="L156" s="129"/>
      <c r="M156" s="129">
        <f>Table1[[#This Row],[Amount]]</f>
        <v>0</v>
      </c>
      <c r="N156" s="129"/>
      <c r="O156" s="130">
        <f>Table1[[#This Row],[Amount]]-Table1[[#This Row],[Amount1]]</f>
        <v>0</v>
      </c>
    </row>
    <row r="157" spans="1:15" x14ac:dyDescent="0.2">
      <c r="A157" s="99"/>
      <c r="B157" s="111"/>
      <c r="C157" s="103"/>
      <c r="D157" s="104"/>
      <c r="E157" s="101" t="e">
        <f>LOOKUP(D157,Accounts!A:A,Accounts!B:B)</f>
        <v>#N/A</v>
      </c>
      <c r="F157" s="148"/>
      <c r="G157" s="97"/>
      <c r="H157" s="155">
        <f>IF(G157="c",H156+Table1[[#This Row],[Amount]],H156)</f>
        <v>0</v>
      </c>
      <c r="I157" s="155">
        <f>IF(G157="p1",I156+Table1[Amount],I156)</f>
        <v>0</v>
      </c>
      <c r="J157" s="155">
        <f>IF(G157="p2",J156+Table1[Amount],J156)</f>
        <v>0</v>
      </c>
      <c r="K157" s="154">
        <f>IF(G157="s",K156+Table1[[#This Row],[Amount]],K156)</f>
        <v>0</v>
      </c>
      <c r="L157" s="129"/>
      <c r="M157" s="129">
        <f>Table1[[#This Row],[Amount]]</f>
        <v>0</v>
      </c>
      <c r="N157" s="129"/>
      <c r="O157" s="130">
        <f>Table1[[#This Row],[Amount]]-Table1[[#This Row],[Amount1]]</f>
        <v>0</v>
      </c>
    </row>
    <row r="158" spans="1:15" x14ac:dyDescent="0.2">
      <c r="A158" s="99"/>
      <c r="B158" s="111"/>
      <c r="C158" s="103"/>
      <c r="D158" s="104"/>
      <c r="E158" s="101" t="e">
        <f>LOOKUP(D158,Accounts!A:A,Accounts!B:B)</f>
        <v>#N/A</v>
      </c>
      <c r="F158" s="148"/>
      <c r="G158" s="97"/>
      <c r="H158" s="155">
        <f>IF(G158="c",H157+Table1[[#This Row],[Amount]],H157)</f>
        <v>0</v>
      </c>
      <c r="I158" s="155">
        <f>IF(G158="p1",I157+Table1[Amount],I157)</f>
        <v>0</v>
      </c>
      <c r="J158" s="155">
        <f>IF(G158="p2",J157+Table1[Amount],J157)</f>
        <v>0</v>
      </c>
      <c r="K158" s="154">
        <f>IF(G158="s",K157+Table1[[#This Row],[Amount]],K157)</f>
        <v>0</v>
      </c>
      <c r="L158" s="129"/>
      <c r="M158" s="129">
        <f>Table1[[#This Row],[Amount]]</f>
        <v>0</v>
      </c>
      <c r="N158" s="129"/>
      <c r="O158" s="130">
        <f>Table1[[#This Row],[Amount]]-Table1[[#This Row],[Amount1]]</f>
        <v>0</v>
      </c>
    </row>
    <row r="159" spans="1:15" x14ac:dyDescent="0.2">
      <c r="A159" s="99"/>
      <c r="B159" s="93"/>
      <c r="C159" s="103"/>
      <c r="D159" s="104"/>
      <c r="E159" s="101" t="e">
        <f>LOOKUP(D159,Accounts!A:A,Accounts!B:B)</f>
        <v>#N/A</v>
      </c>
      <c r="F159" s="147"/>
      <c r="G159" s="97"/>
      <c r="H159" s="155">
        <f>IF(G159="c",H158+Table1[[#This Row],[Amount]],H158)</f>
        <v>0</v>
      </c>
      <c r="I159" s="155">
        <f>IF(G159="p1",I158+Table1[Amount],I158)</f>
        <v>0</v>
      </c>
      <c r="J159" s="155">
        <f>IF(G159="p2",J158+Table1[Amount],J158)</f>
        <v>0</v>
      </c>
      <c r="K159" s="154">
        <f>IF(G159="s",K158+Table1[[#This Row],[Amount]],K158)</f>
        <v>0</v>
      </c>
      <c r="L159" s="129"/>
      <c r="M159" s="129">
        <f>Table1[[#This Row],[Amount]]</f>
        <v>0</v>
      </c>
      <c r="N159" s="129"/>
      <c r="O159" s="130">
        <f>Table1[[#This Row],[Amount]]-Table1[[#This Row],[Amount1]]</f>
        <v>0</v>
      </c>
    </row>
    <row r="160" spans="1:15" x14ac:dyDescent="0.2">
      <c r="A160" s="99"/>
      <c r="B160" s="111"/>
      <c r="C160" s="103"/>
      <c r="D160" s="104"/>
      <c r="E160" s="101" t="e">
        <f>LOOKUP(D160,Accounts!A:A,Accounts!B:B)</f>
        <v>#N/A</v>
      </c>
      <c r="F160" s="148"/>
      <c r="G160" s="97"/>
      <c r="H160" s="155">
        <f>IF(G160="c",H159+Table1[[#This Row],[Amount]],H159)</f>
        <v>0</v>
      </c>
      <c r="I160" s="155">
        <f>IF(G160="p1",I159+Table1[Amount],I159)</f>
        <v>0</v>
      </c>
      <c r="J160" s="155">
        <f>IF(G160="p2",J159+Table1[Amount],J159)</f>
        <v>0</v>
      </c>
      <c r="K160" s="154">
        <f>IF(G160="s",K159+Table1[[#This Row],[Amount]],K159)</f>
        <v>0</v>
      </c>
      <c r="L160" s="129"/>
      <c r="M160" s="129">
        <f>Table1[[#This Row],[Amount]]</f>
        <v>0</v>
      </c>
      <c r="N160" s="129"/>
      <c r="O160" s="130">
        <f>Table1[[#This Row],[Amount]]-Table1[[#This Row],[Amount1]]</f>
        <v>0</v>
      </c>
    </row>
    <row r="161" spans="1:15" x14ac:dyDescent="0.2">
      <c r="A161" s="99"/>
      <c r="B161" s="111"/>
      <c r="C161" s="103"/>
      <c r="D161" s="104"/>
      <c r="E161" s="101" t="e">
        <f>LOOKUP(D161,Accounts!A:A,Accounts!B:B)</f>
        <v>#N/A</v>
      </c>
      <c r="F161" s="148"/>
      <c r="G161" s="97"/>
      <c r="H161" s="155">
        <f>IF(G161="c",H160+Table1[[#This Row],[Amount]],H160)</f>
        <v>0</v>
      </c>
      <c r="I161" s="155">
        <f>IF(G161="p1",I160+Table1[Amount],I160)</f>
        <v>0</v>
      </c>
      <c r="J161" s="155">
        <f>IF(G161="p2",J160+Table1[Amount],J160)</f>
        <v>0</v>
      </c>
      <c r="K161" s="154">
        <f>IF(G161="s",K160+Table1[[#This Row],[Amount]],K160)</f>
        <v>0</v>
      </c>
      <c r="L161" s="129"/>
      <c r="M161" s="129">
        <f>Table1[[#This Row],[Amount]]</f>
        <v>0</v>
      </c>
      <c r="N161" s="129"/>
      <c r="O161" s="130">
        <f>Table1[[#This Row],[Amount]]-Table1[[#This Row],[Amount1]]</f>
        <v>0</v>
      </c>
    </row>
    <row r="162" spans="1:15" x14ac:dyDescent="0.2">
      <c r="A162" s="99"/>
      <c r="B162" s="111"/>
      <c r="C162" s="103"/>
      <c r="D162" s="104"/>
      <c r="E162" s="101" t="e">
        <f>LOOKUP(D162,Accounts!A:A,Accounts!B:B)</f>
        <v>#N/A</v>
      </c>
      <c r="F162" s="148"/>
      <c r="G162" s="97"/>
      <c r="H162" s="155">
        <f>IF(G162="c",H161+Table1[[#This Row],[Amount]],H161)</f>
        <v>0</v>
      </c>
      <c r="I162" s="155">
        <f>IF(G162="p1",I161+Table1[Amount],I161)</f>
        <v>0</v>
      </c>
      <c r="J162" s="155">
        <f>IF(G162="p2",J161+Table1[Amount],J161)</f>
        <v>0</v>
      </c>
      <c r="K162" s="154">
        <f>IF(G162="s",K161+Table1[[#This Row],[Amount]],K161)</f>
        <v>0</v>
      </c>
      <c r="L162" s="129"/>
      <c r="M162" s="129">
        <f>Table1[[#This Row],[Amount]]</f>
        <v>0</v>
      </c>
      <c r="N162" s="129"/>
      <c r="O162" s="130">
        <f>Table1[[#This Row],[Amount]]-Table1[[#This Row],[Amount1]]</f>
        <v>0</v>
      </c>
    </row>
    <row r="163" spans="1:15" x14ac:dyDescent="0.2">
      <c r="A163" s="99"/>
      <c r="B163" s="111"/>
      <c r="C163" s="103"/>
      <c r="D163" s="104"/>
      <c r="E163" s="101" t="e">
        <f>LOOKUP(D163,Accounts!A:A,Accounts!B:B)</f>
        <v>#N/A</v>
      </c>
      <c r="F163" s="148"/>
      <c r="G163" s="97"/>
      <c r="H163" s="155">
        <f>IF(G163="c",H162+Table1[[#This Row],[Amount]],H162)</f>
        <v>0</v>
      </c>
      <c r="I163" s="155">
        <f>IF(G163="p1",I162+Table1[Amount],I162)</f>
        <v>0</v>
      </c>
      <c r="J163" s="155">
        <f>IF(G163="p2",J162+Table1[Amount],J162)</f>
        <v>0</v>
      </c>
      <c r="K163" s="154">
        <f>IF(G163="s",K162+Table1[[#This Row],[Amount]],K162)</f>
        <v>0</v>
      </c>
      <c r="L163" s="129"/>
      <c r="M163" s="129">
        <f>Table1[[#This Row],[Amount]]</f>
        <v>0</v>
      </c>
      <c r="N163" s="129"/>
      <c r="O163" s="130">
        <f>Table1[[#This Row],[Amount]]-Table1[[#This Row],[Amount1]]</f>
        <v>0</v>
      </c>
    </row>
    <row r="164" spans="1:15" x14ac:dyDescent="0.2">
      <c r="A164" s="99"/>
      <c r="B164" s="111"/>
      <c r="C164" s="103"/>
      <c r="D164" s="104"/>
      <c r="E164" s="101" t="e">
        <f>LOOKUP(D164,Accounts!A:A,Accounts!B:B)</f>
        <v>#N/A</v>
      </c>
      <c r="F164" s="148"/>
      <c r="G164" s="97"/>
      <c r="H164" s="155">
        <f>IF(G164="c",H163+Table1[[#This Row],[Amount]],H163)</f>
        <v>0</v>
      </c>
      <c r="I164" s="155">
        <f>IF(G164="p1",I163+Table1[Amount],I163)</f>
        <v>0</v>
      </c>
      <c r="J164" s="155">
        <f>IF(G164="p2",J163+Table1[Amount],J163)</f>
        <v>0</v>
      </c>
      <c r="K164" s="154">
        <f>IF(G164="s",K163+Table1[[#This Row],[Amount]],K163)</f>
        <v>0</v>
      </c>
      <c r="L164" s="129"/>
      <c r="M164" s="129">
        <f>Table1[[#This Row],[Amount]]</f>
        <v>0</v>
      </c>
      <c r="N164" s="129"/>
      <c r="O164" s="130">
        <f>Table1[[#This Row],[Amount]]-Table1[[#This Row],[Amount1]]</f>
        <v>0</v>
      </c>
    </row>
    <row r="165" spans="1:15" x14ac:dyDescent="0.2">
      <c r="A165" s="99"/>
      <c r="B165" s="111"/>
      <c r="C165" s="103"/>
      <c r="D165" s="104"/>
      <c r="E165" s="101" t="e">
        <f>LOOKUP(D165,Accounts!A:A,Accounts!B:B)</f>
        <v>#N/A</v>
      </c>
      <c r="F165" s="148"/>
      <c r="G165" s="97"/>
      <c r="H165" s="155">
        <f>IF(G165="c",H164+Table1[[#This Row],[Amount]],H164)</f>
        <v>0</v>
      </c>
      <c r="I165" s="155">
        <f>IF(G165="p1",I164+Table1[Amount],I164)</f>
        <v>0</v>
      </c>
      <c r="J165" s="155">
        <f>IF(G165="p2",J164+Table1[Amount],J164)</f>
        <v>0</v>
      </c>
      <c r="K165" s="154">
        <f>IF(G165="s",K164+Table1[[#This Row],[Amount]],K164)</f>
        <v>0</v>
      </c>
      <c r="L165" s="129"/>
      <c r="M165" s="129">
        <f>Table1[[#This Row],[Amount]]</f>
        <v>0</v>
      </c>
      <c r="N165" s="129"/>
      <c r="O165" s="130">
        <f>Table1[[#This Row],[Amount]]-Table1[[#This Row],[Amount1]]</f>
        <v>0</v>
      </c>
    </row>
    <row r="166" spans="1:15" x14ac:dyDescent="0.2">
      <c r="A166" s="99"/>
      <c r="B166" s="111"/>
      <c r="C166" s="103"/>
      <c r="D166" s="104"/>
      <c r="E166" s="101" t="e">
        <f>LOOKUP(D166,Accounts!A:A,Accounts!B:B)</f>
        <v>#N/A</v>
      </c>
      <c r="F166" s="148"/>
      <c r="G166" s="97"/>
      <c r="H166" s="155">
        <f>IF(G166="c",H165+Table1[[#This Row],[Amount]],H165)</f>
        <v>0</v>
      </c>
      <c r="I166" s="155">
        <f>IF(G166="p1",I165+Table1[Amount],I165)</f>
        <v>0</v>
      </c>
      <c r="J166" s="155">
        <f>IF(G166="p2",J165+Table1[Amount],J165)</f>
        <v>0</v>
      </c>
      <c r="K166" s="154">
        <f>IF(G166="s",K165+Table1[[#This Row],[Amount]],K165)</f>
        <v>0</v>
      </c>
      <c r="L166" s="129"/>
      <c r="M166" s="129">
        <f>Table1[[#This Row],[Amount]]</f>
        <v>0</v>
      </c>
      <c r="N166" s="129"/>
      <c r="O166" s="130">
        <f>Table1[[#This Row],[Amount]]-Table1[[#This Row],[Amount1]]</f>
        <v>0</v>
      </c>
    </row>
    <row r="167" spans="1:15" x14ac:dyDescent="0.2">
      <c r="A167" s="99"/>
      <c r="B167" s="111"/>
      <c r="C167" s="103"/>
      <c r="D167" s="104"/>
      <c r="E167" s="101" t="e">
        <f>LOOKUP(D167,Accounts!A:A,Accounts!B:B)</f>
        <v>#N/A</v>
      </c>
      <c r="F167" s="148"/>
      <c r="G167" s="97"/>
      <c r="H167" s="155">
        <f>IF(G167="c",H166+Table1[[#This Row],[Amount]],H166)</f>
        <v>0</v>
      </c>
      <c r="I167" s="155">
        <f>IF(G167="p1",I166+Table1[Amount],I166)</f>
        <v>0</v>
      </c>
      <c r="J167" s="155">
        <f>IF(G167="p2",J166+Table1[Amount],J166)</f>
        <v>0</v>
      </c>
      <c r="K167" s="154">
        <f>IF(G167="s",K166+Table1[[#This Row],[Amount]],K166)</f>
        <v>0</v>
      </c>
      <c r="L167" s="129"/>
      <c r="M167" s="129">
        <f>Table1[[#This Row],[Amount]]</f>
        <v>0</v>
      </c>
      <c r="N167" s="129"/>
      <c r="O167" s="130">
        <f>Table1[[#This Row],[Amount]]-Table1[[#This Row],[Amount1]]</f>
        <v>0</v>
      </c>
    </row>
    <row r="168" spans="1:15" x14ac:dyDescent="0.2">
      <c r="A168" s="99"/>
      <c r="B168" s="111"/>
      <c r="C168" s="103"/>
      <c r="D168" s="104"/>
      <c r="E168" s="101" t="e">
        <f>LOOKUP(D168,Accounts!A:A,Accounts!B:B)</f>
        <v>#N/A</v>
      </c>
      <c r="F168" s="148"/>
      <c r="G168" s="97"/>
      <c r="H168" s="155">
        <f>IF(G168="c",H167+Table1[[#This Row],[Amount]],H167)</f>
        <v>0</v>
      </c>
      <c r="I168" s="155">
        <f>IF(G168="p1",I167+Table1[Amount],I167)</f>
        <v>0</v>
      </c>
      <c r="J168" s="155">
        <f>IF(G168="p2",J167+Table1[Amount],J167)</f>
        <v>0</v>
      </c>
      <c r="K168" s="154">
        <f>IF(G168="s",K167+Table1[[#This Row],[Amount]],K167)</f>
        <v>0</v>
      </c>
      <c r="L168" s="129"/>
      <c r="M168" s="129">
        <f>Table1[[#This Row],[Amount]]</f>
        <v>0</v>
      </c>
      <c r="N168" s="129"/>
      <c r="O168" s="130">
        <f>Table1[[#This Row],[Amount]]-Table1[[#This Row],[Amount1]]</f>
        <v>0</v>
      </c>
    </row>
    <row r="169" spans="1:15" x14ac:dyDescent="0.2">
      <c r="A169" s="99"/>
      <c r="B169" s="102"/>
      <c r="C169" s="103"/>
      <c r="D169" s="104"/>
      <c r="E169" s="101" t="e">
        <f>LOOKUP(D169,Accounts!A:A,Accounts!B:B)</f>
        <v>#N/A</v>
      </c>
      <c r="F169" s="148"/>
      <c r="G169" s="97"/>
      <c r="H169" s="156">
        <f>IF(G169="c",H168+Table1[[#This Row],[Amount]],H168)</f>
        <v>0</v>
      </c>
      <c r="I169" s="156">
        <f>IF(G169="p1",I168+Table1[Amount],I168)</f>
        <v>0</v>
      </c>
      <c r="J169" s="156">
        <f>IF(G169="p2",J168+Table1[Amount],J168)</f>
        <v>0</v>
      </c>
      <c r="K169" s="154">
        <f>IF(G169="s",K168+Table1[[#This Row],[Amount]],K168)</f>
        <v>0</v>
      </c>
      <c r="L169" s="129"/>
      <c r="M169" s="129">
        <f>Table1[[#This Row],[Amount]]</f>
        <v>0</v>
      </c>
      <c r="N169" s="129"/>
      <c r="O169" s="130">
        <f>Table1[[#This Row],[Amount]]-Table1[[#This Row],[Amount1]]</f>
        <v>0</v>
      </c>
    </row>
    <row r="170" spans="1:15" x14ac:dyDescent="0.2">
      <c r="A170" s="99"/>
      <c r="B170" s="102"/>
      <c r="C170" s="103"/>
      <c r="D170" s="104"/>
      <c r="E170" s="101" t="e">
        <f>LOOKUP(D170,Accounts!A:A,Accounts!B:B)</f>
        <v>#N/A</v>
      </c>
      <c r="F170" s="148"/>
      <c r="G170" s="97"/>
      <c r="H170" s="156">
        <f>IF(G170="c",H169+Table1[[#This Row],[Amount]],H169)</f>
        <v>0</v>
      </c>
      <c r="I170" s="156">
        <f>IF(G170="p1",I169+Table1[Amount],I169)</f>
        <v>0</v>
      </c>
      <c r="J170" s="156">
        <f>IF(G170="p2",J169+Table1[Amount],J169)</f>
        <v>0</v>
      </c>
      <c r="K170" s="154">
        <f>IF(G170="s",K169+Table1[[#This Row],[Amount]],K169)</f>
        <v>0</v>
      </c>
      <c r="L170" s="129"/>
      <c r="M170" s="129">
        <f>Table1[[#This Row],[Amount]]</f>
        <v>0</v>
      </c>
      <c r="N170" s="129"/>
      <c r="O170" s="130">
        <f>Table1[[#This Row],[Amount]]-Table1[[#This Row],[Amount1]]</f>
        <v>0</v>
      </c>
    </row>
    <row r="171" spans="1:15" x14ac:dyDescent="0.2">
      <c r="A171" s="99"/>
      <c r="B171" s="102"/>
      <c r="C171" s="103"/>
      <c r="D171" s="104"/>
      <c r="E171" s="101" t="e">
        <f>LOOKUP(D171,Accounts!A:A,Accounts!B:B)</f>
        <v>#N/A</v>
      </c>
      <c r="F171" s="148"/>
      <c r="G171" s="97"/>
      <c r="H171" s="156">
        <f>IF(G171="c",H170+Table1[[#This Row],[Amount]],H170)</f>
        <v>0</v>
      </c>
      <c r="I171" s="156">
        <f>IF(G171="p1",I170+Table1[Amount],I170)</f>
        <v>0</v>
      </c>
      <c r="J171" s="156">
        <f>IF(G171="p2",J170+Table1[Amount],J170)</f>
        <v>0</v>
      </c>
      <c r="K171" s="154">
        <f>IF(G171="s",K170+Table1[[#This Row],[Amount]],K170)</f>
        <v>0</v>
      </c>
      <c r="L171" s="129"/>
      <c r="M171" s="129">
        <f>Table1[[#This Row],[Amount]]</f>
        <v>0</v>
      </c>
      <c r="N171" s="129"/>
      <c r="O171" s="130">
        <f>Table1[[#This Row],[Amount]]-Table1[[#This Row],[Amount1]]</f>
        <v>0</v>
      </c>
    </row>
    <row r="172" spans="1:15" x14ac:dyDescent="0.2">
      <c r="A172" s="99"/>
      <c r="B172" s="102"/>
      <c r="C172" s="103"/>
      <c r="D172" s="104"/>
      <c r="E172" s="101" t="e">
        <f>LOOKUP(D172,Accounts!A:A,Accounts!B:B)</f>
        <v>#N/A</v>
      </c>
      <c r="F172" s="148"/>
      <c r="G172" s="97"/>
      <c r="H172" s="156">
        <f>IF(G172="c",H171+Table1[[#This Row],[Amount]],H171)</f>
        <v>0</v>
      </c>
      <c r="I172" s="156">
        <f>IF(G172="p1",I171+Table1[Amount],I171)</f>
        <v>0</v>
      </c>
      <c r="J172" s="156">
        <f>IF(G172="p2",J171+Table1[Amount],J171)</f>
        <v>0</v>
      </c>
      <c r="K172" s="154">
        <f>IF(G172="s",K171+Table1[[#This Row],[Amount]],K171)</f>
        <v>0</v>
      </c>
      <c r="L172" s="129"/>
      <c r="M172" s="129">
        <f>Table1[[#This Row],[Amount]]</f>
        <v>0</v>
      </c>
      <c r="N172" s="129"/>
      <c r="O172" s="130">
        <f>Table1[[#This Row],[Amount]]-Table1[[#This Row],[Amount1]]</f>
        <v>0</v>
      </c>
    </row>
    <row r="173" spans="1:15" x14ac:dyDescent="0.2">
      <c r="A173" s="99"/>
      <c r="B173" s="102"/>
      <c r="C173" s="103"/>
      <c r="D173" s="104"/>
      <c r="E173" s="101" t="e">
        <f>LOOKUP(D173,Accounts!A:A,Accounts!B:B)</f>
        <v>#N/A</v>
      </c>
      <c r="F173" s="148"/>
      <c r="G173" s="97"/>
      <c r="H173" s="156">
        <f>IF(G173="c",H172+Table1[[#This Row],[Amount]],H172)</f>
        <v>0</v>
      </c>
      <c r="I173" s="156">
        <f>IF(G173="p1",I172+Table1[Amount],I172)</f>
        <v>0</v>
      </c>
      <c r="J173" s="156">
        <f>IF(G173="p2",J172+Table1[Amount],J172)</f>
        <v>0</v>
      </c>
      <c r="K173" s="154">
        <f>IF(G173="s",K172+Table1[[#This Row],[Amount]],K172)</f>
        <v>0</v>
      </c>
      <c r="L173" s="129"/>
      <c r="M173" s="129">
        <f>Table1[[#This Row],[Amount]]</f>
        <v>0</v>
      </c>
      <c r="N173" s="129"/>
      <c r="O173" s="130">
        <f>Table1[[#This Row],[Amount]]-Table1[[#This Row],[Amount1]]</f>
        <v>0</v>
      </c>
    </row>
    <row r="174" spans="1:15" x14ac:dyDescent="0.2">
      <c r="A174" s="99"/>
      <c r="B174" s="102"/>
      <c r="C174" s="103"/>
      <c r="D174" s="104"/>
      <c r="E174" s="101" t="e">
        <f>LOOKUP(D174,Accounts!A:A,Accounts!B:B)</f>
        <v>#N/A</v>
      </c>
      <c r="F174" s="148"/>
      <c r="G174" s="97"/>
      <c r="H174" s="156">
        <f>IF(G174="c",H173+Table1[[#This Row],[Amount]],H173)</f>
        <v>0</v>
      </c>
      <c r="I174" s="156">
        <f>IF(G174="p1",I173+Table1[Amount],I173)</f>
        <v>0</v>
      </c>
      <c r="J174" s="156">
        <f>IF(G174="p2",J173+Table1[Amount],J173)</f>
        <v>0</v>
      </c>
      <c r="K174" s="154">
        <f>IF(G174="s",K173+Table1[[#This Row],[Amount]],K173)</f>
        <v>0</v>
      </c>
      <c r="L174" s="129"/>
      <c r="M174" s="129">
        <f>Table1[[#This Row],[Amount]]</f>
        <v>0</v>
      </c>
      <c r="N174" s="129"/>
      <c r="O174" s="130">
        <f>Table1[[#This Row],[Amount]]-Table1[[#This Row],[Amount1]]</f>
        <v>0</v>
      </c>
    </row>
    <row r="175" spans="1:15" x14ac:dyDescent="0.2">
      <c r="A175" s="99"/>
      <c r="B175" s="102"/>
      <c r="C175" s="103"/>
      <c r="D175" s="104"/>
      <c r="E175" s="101" t="e">
        <f>LOOKUP(D175,Accounts!A:A,Accounts!B:B)</f>
        <v>#N/A</v>
      </c>
      <c r="F175" s="148"/>
      <c r="G175" s="97"/>
      <c r="H175" s="156">
        <f>IF(G175="c",H174+Table1[[#This Row],[Amount]],H174)</f>
        <v>0</v>
      </c>
      <c r="I175" s="156">
        <f>IF(G175="p1",I174+Table1[Amount],I174)</f>
        <v>0</v>
      </c>
      <c r="J175" s="156">
        <f>IF(G175="p2",J174+Table1[Amount],J174)</f>
        <v>0</v>
      </c>
      <c r="K175" s="154">
        <f>IF(G175="s",K174+Table1[[#This Row],[Amount]],K174)</f>
        <v>0</v>
      </c>
      <c r="L175" s="129"/>
      <c r="M175" s="129">
        <f>Table1[[#This Row],[Amount]]</f>
        <v>0</v>
      </c>
      <c r="N175" s="129"/>
      <c r="O175" s="130">
        <f>Table1[[#This Row],[Amount]]-Table1[[#This Row],[Amount1]]</f>
        <v>0</v>
      </c>
    </row>
    <row r="176" spans="1:15" x14ac:dyDescent="0.2">
      <c r="A176" s="99"/>
      <c r="B176" s="111"/>
      <c r="C176" s="103"/>
      <c r="D176" s="104"/>
      <c r="E176" s="101" t="e">
        <f>LOOKUP(D176,Accounts!A:A,Accounts!B:B)</f>
        <v>#N/A</v>
      </c>
      <c r="F176" s="148"/>
      <c r="G176" s="97"/>
      <c r="H176" s="155">
        <f>IF(G176="c",H175+Table1[[#This Row],[Amount]],H175)</f>
        <v>0</v>
      </c>
      <c r="I176" s="155">
        <f>IF(G176="p1",I175+Table1[Amount],I175)</f>
        <v>0</v>
      </c>
      <c r="J176" s="155">
        <f>IF(G176="p2",J175+Table1[Amount],J175)</f>
        <v>0</v>
      </c>
      <c r="K176" s="154">
        <f>IF(G176="s",K175+Table1[[#This Row],[Amount]],K175)</f>
        <v>0</v>
      </c>
      <c r="L176" s="129"/>
      <c r="M176" s="129">
        <f>Table1[[#This Row],[Amount]]</f>
        <v>0</v>
      </c>
      <c r="N176" s="129"/>
      <c r="O176" s="130">
        <f>Table1[[#This Row],[Amount]]-Table1[[#This Row],[Amount1]]</f>
        <v>0</v>
      </c>
    </row>
    <row r="177" spans="1:15" x14ac:dyDescent="0.2">
      <c r="A177" s="99"/>
      <c r="B177" s="102"/>
      <c r="C177" s="103"/>
      <c r="D177" s="104"/>
      <c r="E177" s="101" t="e">
        <f>LOOKUP(D177,Accounts!A:A,Accounts!B:B)</f>
        <v>#N/A</v>
      </c>
      <c r="F177" s="148"/>
      <c r="G177" s="97"/>
      <c r="H177" s="156">
        <f>IF(G177="c",H176+Table1[[#This Row],[Amount]],H176)</f>
        <v>0</v>
      </c>
      <c r="I177" s="156">
        <f>IF(G177="p1",I176+Table1[Amount],I176)</f>
        <v>0</v>
      </c>
      <c r="J177" s="156">
        <f>IF(G177="p2",J176+Table1[Amount],J176)</f>
        <v>0</v>
      </c>
      <c r="K177" s="154">
        <f>IF(G177="s",K176+Table1[[#This Row],[Amount]],K176)</f>
        <v>0</v>
      </c>
      <c r="L177" s="129"/>
      <c r="M177" s="129">
        <f>Table1[[#This Row],[Amount]]</f>
        <v>0</v>
      </c>
      <c r="N177" s="129"/>
      <c r="O177" s="130">
        <f>Table1[[#This Row],[Amount]]-Table1[[#This Row],[Amount1]]</f>
        <v>0</v>
      </c>
    </row>
    <row r="178" spans="1:15" x14ac:dyDescent="0.2">
      <c r="A178" s="99"/>
      <c r="B178" s="102"/>
      <c r="C178" s="103"/>
      <c r="D178" s="104"/>
      <c r="E178" s="101" t="e">
        <f>LOOKUP(D178,Accounts!A:A,Accounts!B:B)</f>
        <v>#N/A</v>
      </c>
      <c r="F178" s="148"/>
      <c r="G178" s="97"/>
      <c r="H178" s="156">
        <f>IF(G178="c",H177+Table1[[#This Row],[Amount]],H177)</f>
        <v>0</v>
      </c>
      <c r="I178" s="156">
        <f>IF(G178="p1",I177+Table1[Amount],I177)</f>
        <v>0</v>
      </c>
      <c r="J178" s="156">
        <f>IF(G178="p2",J177+Table1[Amount],J177)</f>
        <v>0</v>
      </c>
      <c r="K178" s="154">
        <f>IF(G178="s",K177+Table1[[#This Row],[Amount]],K177)</f>
        <v>0</v>
      </c>
      <c r="L178" s="129"/>
      <c r="M178" s="129">
        <f>Table1[[#This Row],[Amount]]</f>
        <v>0</v>
      </c>
      <c r="N178" s="129"/>
      <c r="O178" s="130">
        <f>Table1[[#This Row],[Amount]]-Table1[[#This Row],[Amount1]]</f>
        <v>0</v>
      </c>
    </row>
    <row r="179" spans="1:15" x14ac:dyDescent="0.2">
      <c r="A179" s="99"/>
      <c r="B179" s="102"/>
      <c r="C179" s="103"/>
      <c r="D179" s="104"/>
      <c r="E179" s="101" t="e">
        <f>LOOKUP(D179,Accounts!A:A,Accounts!B:B)</f>
        <v>#N/A</v>
      </c>
      <c r="F179" s="148"/>
      <c r="G179" s="97"/>
      <c r="H179" s="156">
        <f>IF(G179="c",H178+Table1[[#This Row],[Amount]],H178)</f>
        <v>0</v>
      </c>
      <c r="I179" s="156">
        <f>IF(G179="p1",I178+Table1[Amount],I178)</f>
        <v>0</v>
      </c>
      <c r="J179" s="156">
        <f>IF(G179="p2",J178+Table1[Amount],J178)</f>
        <v>0</v>
      </c>
      <c r="K179" s="154">
        <f>IF(G179="s",K178+Table1[[#This Row],[Amount]],K178)</f>
        <v>0</v>
      </c>
      <c r="L179" s="129"/>
      <c r="M179" s="129">
        <f>Table1[[#This Row],[Amount]]</f>
        <v>0</v>
      </c>
      <c r="N179" s="129"/>
      <c r="O179" s="130">
        <f>Table1[[#This Row],[Amount]]-Table1[[#This Row],[Amount1]]</f>
        <v>0</v>
      </c>
    </row>
    <row r="180" spans="1:15" x14ac:dyDescent="0.2">
      <c r="A180" s="99"/>
      <c r="B180" s="102"/>
      <c r="C180" s="103"/>
      <c r="D180" s="104"/>
      <c r="E180" s="101" t="e">
        <f>LOOKUP(D180,Accounts!A:A,Accounts!B:B)</f>
        <v>#N/A</v>
      </c>
      <c r="F180" s="148"/>
      <c r="G180" s="97"/>
      <c r="H180" s="156">
        <f>IF(G180="c",H179+Table1[[#This Row],[Amount]],H179)</f>
        <v>0</v>
      </c>
      <c r="I180" s="156">
        <f>IF(G180="p1",I179+Table1[Amount],I179)</f>
        <v>0</v>
      </c>
      <c r="J180" s="156">
        <f>IF(G180="p2",J179+Table1[Amount],J179)</f>
        <v>0</v>
      </c>
      <c r="K180" s="154">
        <f>IF(G180="s",K179+Table1[[#This Row],[Amount]],K179)</f>
        <v>0</v>
      </c>
      <c r="L180" s="129"/>
      <c r="M180" s="129">
        <f>Table1[[#This Row],[Amount]]</f>
        <v>0</v>
      </c>
      <c r="N180" s="129"/>
      <c r="O180" s="130">
        <f>Table1[[#This Row],[Amount]]-Table1[[#This Row],[Amount1]]</f>
        <v>0</v>
      </c>
    </row>
    <row r="181" spans="1:15" x14ac:dyDescent="0.2">
      <c r="A181" s="99"/>
      <c r="B181" s="102"/>
      <c r="C181" s="103"/>
      <c r="D181" s="104"/>
      <c r="E181" s="101" t="e">
        <f>LOOKUP(D181,Accounts!A:A,Accounts!B:B)</f>
        <v>#N/A</v>
      </c>
      <c r="F181" s="148"/>
      <c r="G181" s="97"/>
      <c r="H181" s="155">
        <f>IF(G181="c",H180+Table1[[#This Row],[Amount]],H180)</f>
        <v>0</v>
      </c>
      <c r="I181" s="155">
        <f>IF(G181="p1",I180+Table1[Amount],I180)</f>
        <v>0</v>
      </c>
      <c r="J181" s="155">
        <f>IF(G181="p2",J180+Table1[Amount],J180)</f>
        <v>0</v>
      </c>
      <c r="K181" s="154">
        <f>IF(G181="s",K180+Table1[[#This Row],[Amount]],K180)</f>
        <v>0</v>
      </c>
      <c r="L181" s="129"/>
      <c r="M181" s="129">
        <f>Table1[[#This Row],[Amount]]</f>
        <v>0</v>
      </c>
      <c r="N181" s="129"/>
      <c r="O181" s="130">
        <f>Table1[[#This Row],[Amount]]-Table1[[#This Row],[Amount1]]</f>
        <v>0</v>
      </c>
    </row>
    <row r="182" spans="1:15" x14ac:dyDescent="0.2">
      <c r="A182" s="99"/>
      <c r="B182" s="102"/>
      <c r="C182" s="103"/>
      <c r="D182" s="104"/>
      <c r="E182" s="101" t="e">
        <f>LOOKUP(D182,Accounts!A:A,Accounts!B:B)</f>
        <v>#N/A</v>
      </c>
      <c r="F182" s="148"/>
      <c r="G182" s="97"/>
      <c r="H182" s="156">
        <f>IF(G182="c",H181+Table1[[#This Row],[Amount]],H181)</f>
        <v>0</v>
      </c>
      <c r="I182" s="156">
        <f>IF(G182="p1",I181+Table1[Amount],I181)</f>
        <v>0</v>
      </c>
      <c r="J182" s="156">
        <f>IF(G182="p2",J181+Table1[Amount],J181)</f>
        <v>0</v>
      </c>
      <c r="K182" s="154">
        <f>IF(G182="s",K181+Table1[[#This Row],[Amount]],K181)</f>
        <v>0</v>
      </c>
      <c r="L182" s="129"/>
      <c r="M182" s="129">
        <f>Table1[[#This Row],[Amount]]</f>
        <v>0</v>
      </c>
      <c r="N182" s="129"/>
      <c r="O182" s="130">
        <f>Table1[[#This Row],[Amount]]-Table1[[#This Row],[Amount1]]</f>
        <v>0</v>
      </c>
    </row>
    <row r="183" spans="1:15" x14ac:dyDescent="0.2">
      <c r="A183" s="99"/>
      <c r="B183" s="111"/>
      <c r="C183" s="103"/>
      <c r="D183" s="104"/>
      <c r="E183" s="101" t="e">
        <f>LOOKUP(D183,Accounts!A:A,Accounts!B:B)</f>
        <v>#N/A</v>
      </c>
      <c r="F183" s="148"/>
      <c r="G183" s="97"/>
      <c r="H183" s="155">
        <f>IF(G183="c",H182+Table1[[#This Row],[Amount]],H182)</f>
        <v>0</v>
      </c>
      <c r="I183" s="155">
        <f>IF(G183="p1",I182+Table1[Amount],I182)</f>
        <v>0</v>
      </c>
      <c r="J183" s="155">
        <f>IF(G183="p2",J182+Table1[Amount],J182)</f>
        <v>0</v>
      </c>
      <c r="K183" s="154">
        <f>IF(G183="s",K182+Table1[[#This Row],[Amount]],K182)</f>
        <v>0</v>
      </c>
      <c r="L183" s="129"/>
      <c r="M183" s="129">
        <f>Table1[[#This Row],[Amount]]</f>
        <v>0</v>
      </c>
      <c r="N183" s="129"/>
      <c r="O183" s="130">
        <f>Table1[[#This Row],[Amount]]-Table1[[#This Row],[Amount1]]</f>
        <v>0</v>
      </c>
    </row>
    <row r="184" spans="1:15" x14ac:dyDescent="0.2">
      <c r="A184" s="99"/>
      <c r="B184" s="111"/>
      <c r="C184" s="103"/>
      <c r="D184" s="104"/>
      <c r="E184" s="101" t="e">
        <f>LOOKUP(D184,Accounts!A:A,Accounts!B:B)</f>
        <v>#N/A</v>
      </c>
      <c r="F184" s="148"/>
      <c r="G184" s="97"/>
      <c r="H184" s="155">
        <f>IF(G184="c",H183+Table1[[#This Row],[Amount]],H183)</f>
        <v>0</v>
      </c>
      <c r="I184" s="155">
        <f>IF(G184="p1",I183+Table1[Amount],I183)</f>
        <v>0</v>
      </c>
      <c r="J184" s="155">
        <f>IF(G184="p2",J183+Table1[Amount],J183)</f>
        <v>0</v>
      </c>
      <c r="K184" s="154">
        <f>IF(G184="s",K183+Table1[[#This Row],[Amount]],K183)</f>
        <v>0</v>
      </c>
      <c r="L184" s="129"/>
      <c r="M184" s="129">
        <f>Table1[[#This Row],[Amount]]</f>
        <v>0</v>
      </c>
      <c r="N184" s="129"/>
      <c r="O184" s="130">
        <f>Table1[[#This Row],[Amount]]-Table1[[#This Row],[Amount1]]</f>
        <v>0</v>
      </c>
    </row>
    <row r="185" spans="1:15" x14ac:dyDescent="0.2">
      <c r="A185" s="99"/>
      <c r="B185" s="111"/>
      <c r="C185" s="94"/>
      <c r="D185" s="95"/>
      <c r="E185" s="101" t="e">
        <f>LOOKUP(D185,Accounts!A:A,Accounts!B:B)</f>
        <v>#N/A</v>
      </c>
      <c r="F185" s="148"/>
      <c r="G185" s="97"/>
      <c r="H185" s="155">
        <f>IF(G185="c",H184+Table1[[#This Row],[Amount]],H184)</f>
        <v>0</v>
      </c>
      <c r="I185" s="155">
        <f>IF(G185="p1",I184+Table1[Amount],I184)</f>
        <v>0</v>
      </c>
      <c r="J185" s="155">
        <f>IF(G185="p2",J184+Table1[Amount],J184)</f>
        <v>0</v>
      </c>
      <c r="K185" s="154">
        <f>IF(G185="s",K184+Table1[[#This Row],[Amount]],K184)</f>
        <v>0</v>
      </c>
      <c r="L185" s="129"/>
      <c r="M185" s="129">
        <f>Table1[[#This Row],[Amount]]</f>
        <v>0</v>
      </c>
      <c r="N185" s="129"/>
      <c r="O185" s="130">
        <f>Table1[[#This Row],[Amount]]-Table1[[#This Row],[Amount1]]</f>
        <v>0</v>
      </c>
    </row>
    <row r="186" spans="1:15" x14ac:dyDescent="0.2">
      <c r="A186" s="99"/>
      <c r="B186" s="102"/>
      <c r="C186" s="103"/>
      <c r="D186" s="104"/>
      <c r="E186" s="101" t="e">
        <f>LOOKUP(D186,Accounts!A:A,Accounts!B:B)</f>
        <v>#N/A</v>
      </c>
      <c r="F186" s="148"/>
      <c r="G186" s="97"/>
      <c r="H186" s="156">
        <f>IF(G186="c",H185+Table1[[#This Row],[Amount]],H185)</f>
        <v>0</v>
      </c>
      <c r="I186" s="156">
        <f>IF(G186="p1",I185+Table1[Amount],I185)</f>
        <v>0</v>
      </c>
      <c r="J186" s="156">
        <f>IF(G186="p2",J185+Table1[Amount],J185)</f>
        <v>0</v>
      </c>
      <c r="K186" s="154">
        <f>IF(G186="s",K185+Table1[[#This Row],[Amount]],K185)</f>
        <v>0</v>
      </c>
      <c r="L186" s="129"/>
      <c r="M186" s="129">
        <f>Table1[[#This Row],[Amount]]</f>
        <v>0</v>
      </c>
      <c r="N186" s="129"/>
      <c r="O186" s="130">
        <f>Table1[[#This Row],[Amount]]-Table1[[#This Row],[Amount1]]</f>
        <v>0</v>
      </c>
    </row>
    <row r="187" spans="1:15" x14ac:dyDescent="0.2">
      <c r="A187" s="99"/>
      <c r="B187" s="102"/>
      <c r="C187" s="103"/>
      <c r="D187" s="104"/>
      <c r="E187" s="101" t="e">
        <f>LOOKUP(D187,Accounts!A:A,Accounts!B:B)</f>
        <v>#N/A</v>
      </c>
      <c r="F187" s="148"/>
      <c r="G187" s="97"/>
      <c r="H187" s="156">
        <f>IF(G187="c",H186+Table1[[#This Row],[Amount]],H186)</f>
        <v>0</v>
      </c>
      <c r="I187" s="156">
        <f>IF(G187="p1",I186+Table1[Amount],I186)</f>
        <v>0</v>
      </c>
      <c r="J187" s="156">
        <f>IF(G187="p2",J186+Table1[Amount],J186)</f>
        <v>0</v>
      </c>
      <c r="K187" s="154">
        <f>IF(G187="s",K186+Table1[[#This Row],[Amount]],K186)</f>
        <v>0</v>
      </c>
      <c r="L187" s="129"/>
      <c r="M187" s="129">
        <f>Table1[[#This Row],[Amount]]</f>
        <v>0</v>
      </c>
      <c r="N187" s="129"/>
      <c r="O187" s="130">
        <f>Table1[[#This Row],[Amount]]-Table1[[#This Row],[Amount1]]</f>
        <v>0</v>
      </c>
    </row>
    <row r="188" spans="1:15" x14ac:dyDescent="0.2">
      <c r="A188" s="99"/>
      <c r="B188" s="102"/>
      <c r="C188" s="103"/>
      <c r="D188" s="104"/>
      <c r="E188" s="101" t="e">
        <f>LOOKUP(D188,Accounts!A:A,Accounts!B:B)</f>
        <v>#N/A</v>
      </c>
      <c r="F188" s="148"/>
      <c r="G188" s="97"/>
      <c r="H188" s="156">
        <f>IF(G188="c",H187+Table1[[#This Row],[Amount]],H187)</f>
        <v>0</v>
      </c>
      <c r="I188" s="156">
        <f>IF(G188="p1",I187+Table1[Amount],I187)</f>
        <v>0</v>
      </c>
      <c r="J188" s="156">
        <f>IF(G188="p2",J187+Table1[Amount],J187)</f>
        <v>0</v>
      </c>
      <c r="K188" s="154">
        <f>IF(G188="s",K187+Table1[[#This Row],[Amount]],K187)</f>
        <v>0</v>
      </c>
      <c r="L188" s="129"/>
      <c r="M188" s="129">
        <f>Table1[[#This Row],[Amount]]</f>
        <v>0</v>
      </c>
      <c r="N188" s="129"/>
      <c r="O188" s="130">
        <f>Table1[[#This Row],[Amount]]-Table1[[#This Row],[Amount1]]</f>
        <v>0</v>
      </c>
    </row>
    <row r="189" spans="1:15" x14ac:dyDescent="0.2">
      <c r="A189" s="99"/>
      <c r="B189" s="102"/>
      <c r="C189" s="103"/>
      <c r="D189" s="104"/>
      <c r="E189" s="101" t="e">
        <f>LOOKUP(D189,Accounts!A:A,Accounts!B:B)</f>
        <v>#N/A</v>
      </c>
      <c r="F189" s="148"/>
      <c r="G189" s="97"/>
      <c r="H189" s="156">
        <f>IF(G189="c",H188+Table1[[#This Row],[Amount]],H188)</f>
        <v>0</v>
      </c>
      <c r="I189" s="156">
        <f>IF(G189="p1",I188+Table1[Amount],I188)</f>
        <v>0</v>
      </c>
      <c r="J189" s="156">
        <f>IF(G189="p2",J188+Table1[Amount],J188)</f>
        <v>0</v>
      </c>
      <c r="K189" s="154">
        <f>IF(G189="s",K188+Table1[[#This Row],[Amount]],K188)</f>
        <v>0</v>
      </c>
      <c r="L189" s="129"/>
      <c r="M189" s="129">
        <f>Table1[[#This Row],[Amount]]</f>
        <v>0</v>
      </c>
      <c r="N189" s="129"/>
      <c r="O189" s="130">
        <f>Table1[[#This Row],[Amount]]-Table1[[#This Row],[Amount1]]</f>
        <v>0</v>
      </c>
    </row>
    <row r="190" spans="1:15" x14ac:dyDescent="0.2">
      <c r="A190" s="99"/>
      <c r="B190" s="102"/>
      <c r="C190" s="103"/>
      <c r="D190" s="104"/>
      <c r="E190" s="101" t="e">
        <f>LOOKUP(D190,Accounts!A:A,Accounts!B:B)</f>
        <v>#N/A</v>
      </c>
      <c r="F190" s="148"/>
      <c r="G190" s="97"/>
      <c r="H190" s="156">
        <f>IF(G190="c",H189+Table1[[#This Row],[Amount]],H189)</f>
        <v>0</v>
      </c>
      <c r="I190" s="156">
        <f>IF(G190="p1",I189+Table1[Amount],I189)</f>
        <v>0</v>
      </c>
      <c r="J190" s="156">
        <f>IF(G190="p2",J189+Table1[Amount],J189)</f>
        <v>0</v>
      </c>
      <c r="K190" s="154">
        <f>IF(G190="s",K189+Table1[[#This Row],[Amount]],K189)</f>
        <v>0</v>
      </c>
      <c r="L190" s="129"/>
      <c r="M190" s="129">
        <f>Table1[[#This Row],[Amount]]</f>
        <v>0</v>
      </c>
      <c r="N190" s="129"/>
      <c r="O190" s="130">
        <f>Table1[[#This Row],[Amount]]-Table1[[#This Row],[Amount1]]</f>
        <v>0</v>
      </c>
    </row>
    <row r="191" spans="1:15" x14ac:dyDescent="0.2">
      <c r="A191" s="99"/>
      <c r="B191" s="102"/>
      <c r="C191" s="103"/>
      <c r="D191" s="104"/>
      <c r="E191" s="101" t="e">
        <f>LOOKUP(D191,Accounts!A:A,Accounts!B:B)</f>
        <v>#N/A</v>
      </c>
      <c r="F191" s="148"/>
      <c r="G191" s="97"/>
      <c r="H191" s="156">
        <f>IF(G191="c",H190+Table1[[#This Row],[Amount]],H190)</f>
        <v>0</v>
      </c>
      <c r="I191" s="156">
        <f>IF(G191="p1",I190+Table1[Amount],I190)</f>
        <v>0</v>
      </c>
      <c r="J191" s="156">
        <f>IF(G191="p2",J190+Table1[Amount],J190)</f>
        <v>0</v>
      </c>
      <c r="K191" s="154">
        <f>IF(G191="s",K190+Table1[[#This Row],[Amount]],K190)</f>
        <v>0</v>
      </c>
      <c r="L191" s="129"/>
      <c r="M191" s="129">
        <f>Table1[[#This Row],[Amount]]</f>
        <v>0</v>
      </c>
      <c r="N191" s="129"/>
      <c r="O191" s="130">
        <f>Table1[[#This Row],[Amount]]-Table1[[#This Row],[Amount1]]</f>
        <v>0</v>
      </c>
    </row>
    <row r="192" spans="1:15" x14ac:dyDescent="0.2">
      <c r="A192" s="99"/>
      <c r="B192" s="102"/>
      <c r="C192" s="103"/>
      <c r="D192" s="104"/>
      <c r="E192" s="101" t="e">
        <f>LOOKUP(D192,Accounts!A:A,Accounts!B:B)</f>
        <v>#N/A</v>
      </c>
      <c r="F192" s="148"/>
      <c r="G192" s="97"/>
      <c r="H192" s="156">
        <f>IF(G192="c",H191+Table1[[#This Row],[Amount]],H191)</f>
        <v>0</v>
      </c>
      <c r="I192" s="156">
        <f>IF(G192="p1",I191+Table1[Amount],I191)</f>
        <v>0</v>
      </c>
      <c r="J192" s="156">
        <f>IF(G192="p2",J191+Table1[Amount],J191)</f>
        <v>0</v>
      </c>
      <c r="K192" s="154">
        <f>IF(G192="s",K191+Table1[[#This Row],[Amount]],K191)</f>
        <v>0</v>
      </c>
      <c r="L192" s="129"/>
      <c r="M192" s="129">
        <f>Table1[[#This Row],[Amount]]</f>
        <v>0</v>
      </c>
      <c r="N192" s="129"/>
      <c r="O192" s="130">
        <f>Table1[[#This Row],[Amount]]-Table1[[#This Row],[Amount1]]</f>
        <v>0</v>
      </c>
    </row>
    <row r="193" spans="1:15" x14ac:dyDescent="0.2">
      <c r="A193" s="99"/>
      <c r="B193" s="102"/>
      <c r="C193" s="103"/>
      <c r="D193" s="104"/>
      <c r="E193" s="101" t="e">
        <f>LOOKUP(D193,Accounts!A:A,Accounts!B:B)</f>
        <v>#N/A</v>
      </c>
      <c r="F193" s="148"/>
      <c r="G193" s="97"/>
      <c r="H193" s="156">
        <f>IF(G193="c",H192+Table1[[#This Row],[Amount]],H192)</f>
        <v>0</v>
      </c>
      <c r="I193" s="156">
        <f>IF(G193="p1",I192+Table1[Amount],I192)</f>
        <v>0</v>
      </c>
      <c r="J193" s="156">
        <f>IF(G193="p2",J192+Table1[Amount],J192)</f>
        <v>0</v>
      </c>
      <c r="K193" s="154">
        <f>IF(G193="s",K192+Table1[[#This Row],[Amount]],K192)</f>
        <v>0</v>
      </c>
      <c r="L193" s="129"/>
      <c r="M193" s="129">
        <f>Table1[[#This Row],[Amount]]</f>
        <v>0</v>
      </c>
      <c r="N193" s="129"/>
      <c r="O193" s="130">
        <f>Table1[[#This Row],[Amount]]-Table1[[#This Row],[Amount1]]</f>
        <v>0</v>
      </c>
    </row>
    <row r="194" spans="1:15" x14ac:dyDescent="0.2">
      <c r="A194" s="99"/>
      <c r="B194" s="102"/>
      <c r="C194" s="103"/>
      <c r="D194" s="104"/>
      <c r="E194" s="101" t="e">
        <f>LOOKUP(D194,Accounts!A:A,Accounts!B:B)</f>
        <v>#N/A</v>
      </c>
      <c r="F194" s="148"/>
      <c r="G194" s="97"/>
      <c r="H194" s="156">
        <f>IF(G194="c",H193+Table1[[#This Row],[Amount]],H193)</f>
        <v>0</v>
      </c>
      <c r="I194" s="156">
        <f>IF(G194="p1",I193+Table1[Amount],I193)</f>
        <v>0</v>
      </c>
      <c r="J194" s="156">
        <f>IF(G194="p2",J193+Table1[Amount],J193)</f>
        <v>0</v>
      </c>
      <c r="K194" s="154">
        <f>IF(G194="s",K193+Table1[[#This Row],[Amount]],K193)</f>
        <v>0</v>
      </c>
      <c r="L194" s="129"/>
      <c r="M194" s="129">
        <f>Table1[[#This Row],[Amount]]</f>
        <v>0</v>
      </c>
      <c r="N194" s="129"/>
      <c r="O194" s="130">
        <f>Table1[[#This Row],[Amount]]-Table1[[#This Row],[Amount1]]</f>
        <v>0</v>
      </c>
    </row>
    <row r="195" spans="1:15" x14ac:dyDescent="0.2">
      <c r="A195" s="99"/>
      <c r="B195" s="102"/>
      <c r="C195" s="103"/>
      <c r="D195" s="104"/>
      <c r="E195" s="101" t="e">
        <f>LOOKUP(D195,Accounts!A:A,Accounts!B:B)</f>
        <v>#N/A</v>
      </c>
      <c r="F195" s="148"/>
      <c r="G195" s="97"/>
      <c r="H195" s="156">
        <f>IF(G195="c",H194+Table1[[#This Row],[Amount]],H194)</f>
        <v>0</v>
      </c>
      <c r="I195" s="156">
        <f>IF(G195="p1",I194+Table1[Amount],I194)</f>
        <v>0</v>
      </c>
      <c r="J195" s="156">
        <f>IF(G195="p2",J194+Table1[Amount],J194)</f>
        <v>0</v>
      </c>
      <c r="K195" s="154">
        <f>IF(G195="s",K194+Table1[[#This Row],[Amount]],K194)</f>
        <v>0</v>
      </c>
      <c r="L195" s="129"/>
      <c r="M195" s="129">
        <f>Table1[[#This Row],[Amount]]</f>
        <v>0</v>
      </c>
      <c r="N195" s="129"/>
      <c r="O195" s="130">
        <f>Table1[[#This Row],[Amount]]-Table1[[#This Row],[Amount1]]</f>
        <v>0</v>
      </c>
    </row>
    <row r="196" spans="1:15" x14ac:dyDescent="0.2">
      <c r="A196" s="99"/>
      <c r="B196" s="93"/>
      <c r="C196" s="103"/>
      <c r="D196" s="104"/>
      <c r="E196" s="101" t="e">
        <f>LOOKUP(D196,Accounts!A:A,Accounts!B:B)</f>
        <v>#N/A</v>
      </c>
      <c r="F196" s="147"/>
      <c r="G196" s="97"/>
      <c r="H196" s="156">
        <f>IF(G196="c",H195+Table1[[#This Row],[Amount]],H195)</f>
        <v>0</v>
      </c>
      <c r="I196" s="156">
        <f>IF(G196="p1",I195+Table1[Amount],I195)</f>
        <v>0</v>
      </c>
      <c r="J196" s="156">
        <f>IF(G196="p2",J195+Table1[Amount],J195)</f>
        <v>0</v>
      </c>
      <c r="K196" s="154">
        <f>IF(G196="s",K195+Table1[[#This Row],[Amount]],K195)</f>
        <v>0</v>
      </c>
      <c r="L196" s="129"/>
      <c r="M196" s="129">
        <f>Table1[[#This Row],[Amount]]</f>
        <v>0</v>
      </c>
      <c r="N196" s="129"/>
      <c r="O196" s="130">
        <f>Table1[[#This Row],[Amount]]-Table1[[#This Row],[Amount1]]</f>
        <v>0</v>
      </c>
    </row>
    <row r="197" spans="1:15" x14ac:dyDescent="0.2">
      <c r="A197" s="99"/>
      <c r="B197" s="111"/>
      <c r="C197" s="103"/>
      <c r="D197" s="104"/>
      <c r="E197" s="101" t="e">
        <f>LOOKUP(D197,Accounts!A:A,Accounts!B:B)</f>
        <v>#N/A</v>
      </c>
      <c r="F197" s="148"/>
      <c r="G197" s="97"/>
      <c r="H197" s="155">
        <f>IF(G197="c",H196+Table1[[#This Row],[Amount]],H196)</f>
        <v>0</v>
      </c>
      <c r="I197" s="155">
        <f>IF(G197="p1",I196+Table1[Amount],I196)</f>
        <v>0</v>
      </c>
      <c r="J197" s="155">
        <f>IF(G197="p2",J196+Table1[Amount],J196)</f>
        <v>0</v>
      </c>
      <c r="K197" s="154">
        <f>IF(G197="s",K196+Table1[[#This Row],[Amount]],K196)</f>
        <v>0</v>
      </c>
      <c r="L197" s="129"/>
      <c r="M197" s="129">
        <f>Table1[[#This Row],[Amount]]</f>
        <v>0</v>
      </c>
      <c r="N197" s="129"/>
      <c r="O197" s="130">
        <f>Table1[[#This Row],[Amount]]-Table1[[#This Row],[Amount1]]</f>
        <v>0</v>
      </c>
    </row>
    <row r="198" spans="1:15" x14ac:dyDescent="0.2">
      <c r="A198" s="99"/>
      <c r="B198" s="111"/>
      <c r="C198" s="103"/>
      <c r="D198" s="104"/>
      <c r="E198" s="101" t="e">
        <f>LOOKUP(D198,Accounts!A:A,Accounts!B:B)</f>
        <v>#N/A</v>
      </c>
      <c r="F198" s="148"/>
      <c r="G198" s="97"/>
      <c r="H198" s="155">
        <f>IF(G198="c",H197+Table1[[#This Row],[Amount]],H197)</f>
        <v>0</v>
      </c>
      <c r="I198" s="155">
        <f>IF(G198="p1",I197+Table1[Amount],I197)</f>
        <v>0</v>
      </c>
      <c r="J198" s="155">
        <f>IF(G198="p2",J197+Table1[Amount],J197)</f>
        <v>0</v>
      </c>
      <c r="K198" s="154">
        <f>IF(G198="s",K197+Table1[[#This Row],[Amount]],K197)</f>
        <v>0</v>
      </c>
      <c r="L198" s="129"/>
      <c r="M198" s="129">
        <f>Table1[[#This Row],[Amount]]</f>
        <v>0</v>
      </c>
      <c r="N198" s="129"/>
      <c r="O198" s="130">
        <f>Table1[[#This Row],[Amount]]-Table1[[#This Row],[Amount1]]</f>
        <v>0</v>
      </c>
    </row>
    <row r="199" spans="1:15" x14ac:dyDescent="0.2">
      <c r="A199" s="99"/>
      <c r="B199" s="111"/>
      <c r="C199" s="103"/>
      <c r="D199" s="104"/>
      <c r="E199" s="101" t="e">
        <f>LOOKUP(D199,Accounts!A:A,Accounts!B:B)</f>
        <v>#N/A</v>
      </c>
      <c r="F199" s="148"/>
      <c r="G199" s="97"/>
      <c r="H199" s="155">
        <f>IF(G199="c",H198+Table1[[#This Row],[Amount]],H198)</f>
        <v>0</v>
      </c>
      <c r="I199" s="155">
        <f>IF(G199="p1",I198+Table1[Amount],I198)</f>
        <v>0</v>
      </c>
      <c r="J199" s="155">
        <f>IF(G199="p2",J198+Table1[Amount],J198)</f>
        <v>0</v>
      </c>
      <c r="K199" s="154">
        <f>IF(G199="s",K198+Table1[[#This Row],[Amount]],K198)</f>
        <v>0</v>
      </c>
      <c r="L199" s="129"/>
      <c r="M199" s="129">
        <f>Table1[[#This Row],[Amount]]</f>
        <v>0</v>
      </c>
      <c r="N199" s="129"/>
      <c r="O199" s="130">
        <f>Table1[[#This Row],[Amount]]-Table1[[#This Row],[Amount1]]</f>
        <v>0</v>
      </c>
    </row>
    <row r="200" spans="1:15" x14ac:dyDescent="0.2">
      <c r="A200" s="99"/>
      <c r="B200" s="111"/>
      <c r="C200" s="103"/>
      <c r="D200" s="104"/>
      <c r="E200" s="101" t="e">
        <f>LOOKUP(D200,Accounts!A:A,Accounts!B:B)</f>
        <v>#N/A</v>
      </c>
      <c r="F200" s="148"/>
      <c r="G200" s="97"/>
      <c r="H200" s="155">
        <f>IF(G200="c",H199+Table1[[#This Row],[Amount]],H199)</f>
        <v>0</v>
      </c>
      <c r="I200" s="155">
        <f>IF(G200="p1",I199+Table1[Amount],I199)</f>
        <v>0</v>
      </c>
      <c r="J200" s="155">
        <f>IF(G200="p2",J199+Table1[Amount],J199)</f>
        <v>0</v>
      </c>
      <c r="K200" s="154">
        <f>IF(G200="s",K199+Table1[[#This Row],[Amount]],K199)</f>
        <v>0</v>
      </c>
      <c r="L200" s="129"/>
      <c r="M200" s="129">
        <f>Table1[[#This Row],[Amount]]</f>
        <v>0</v>
      </c>
      <c r="N200" s="129"/>
      <c r="O200" s="130">
        <f>Table1[[#This Row],[Amount]]-Table1[[#This Row],[Amount1]]</f>
        <v>0</v>
      </c>
    </row>
    <row r="201" spans="1:15" x14ac:dyDescent="0.2">
      <c r="A201" s="99"/>
      <c r="B201" s="111"/>
      <c r="C201" s="103"/>
      <c r="D201" s="104"/>
      <c r="E201" s="101" t="e">
        <f>LOOKUP(D201,Accounts!A:A,Accounts!B:B)</f>
        <v>#N/A</v>
      </c>
      <c r="F201" s="148"/>
      <c r="G201" s="97"/>
      <c r="H201" s="155">
        <f>IF(G201="c",H200+Table1[[#This Row],[Amount]],H200)</f>
        <v>0</v>
      </c>
      <c r="I201" s="155">
        <f>IF(G201="p1",I200+Table1[Amount],I200)</f>
        <v>0</v>
      </c>
      <c r="J201" s="155">
        <f>IF(G201="p2",J200+Table1[Amount],J200)</f>
        <v>0</v>
      </c>
      <c r="K201" s="154">
        <f>IF(G201="s",K200+Table1[[#This Row],[Amount]],K200)</f>
        <v>0</v>
      </c>
      <c r="L201" s="129"/>
      <c r="M201" s="129">
        <f>Table1[[#This Row],[Amount]]</f>
        <v>0</v>
      </c>
      <c r="N201" s="129"/>
      <c r="O201" s="130">
        <f>Table1[[#This Row],[Amount]]-Table1[[#This Row],[Amount1]]</f>
        <v>0</v>
      </c>
    </row>
    <row r="202" spans="1:15" x14ac:dyDescent="0.2">
      <c r="A202" s="99"/>
      <c r="B202" s="111"/>
      <c r="C202" s="103"/>
      <c r="D202" s="104"/>
      <c r="E202" s="101" t="e">
        <f>LOOKUP(D202,Accounts!A:A,Accounts!B:B)</f>
        <v>#N/A</v>
      </c>
      <c r="F202" s="148"/>
      <c r="G202" s="97"/>
      <c r="H202" s="155">
        <f>IF(G202="c",H201+Table1[[#This Row],[Amount]],H201)</f>
        <v>0</v>
      </c>
      <c r="I202" s="155">
        <f>IF(G202="p1",I201+Table1[Amount],I201)</f>
        <v>0</v>
      </c>
      <c r="J202" s="155">
        <f>IF(G202="p2",J201+Table1[Amount],J201)</f>
        <v>0</v>
      </c>
      <c r="K202" s="154">
        <f>IF(G202="s",K201+Table1[[#This Row],[Amount]],K201)</f>
        <v>0</v>
      </c>
      <c r="L202" s="129"/>
      <c r="M202" s="129">
        <f>Table1[[#This Row],[Amount]]</f>
        <v>0</v>
      </c>
      <c r="N202" s="129"/>
      <c r="O202" s="130">
        <f>Table1[[#This Row],[Amount]]-Table1[[#This Row],[Amount1]]</f>
        <v>0</v>
      </c>
    </row>
    <row r="203" spans="1:15" x14ac:dyDescent="0.2">
      <c r="A203" s="99"/>
      <c r="B203" s="111"/>
      <c r="C203" s="103"/>
      <c r="D203" s="104"/>
      <c r="E203" s="101" t="e">
        <f>LOOKUP(D203,Accounts!A:A,Accounts!B:B)</f>
        <v>#N/A</v>
      </c>
      <c r="F203" s="148"/>
      <c r="G203" s="97"/>
      <c r="H203" s="155">
        <f>IF(G203="c",H202+Table1[[#This Row],[Amount]],H202)</f>
        <v>0</v>
      </c>
      <c r="I203" s="155">
        <f>IF(G203="p1",I202+Table1[Amount],I202)</f>
        <v>0</v>
      </c>
      <c r="J203" s="155">
        <f>IF(G203="p2",J202+Table1[Amount],J202)</f>
        <v>0</v>
      </c>
      <c r="K203" s="154">
        <f>IF(G203="s",K202+Table1[[#This Row],[Amount]],K202)</f>
        <v>0</v>
      </c>
      <c r="L203" s="129"/>
      <c r="M203" s="129">
        <f>Table1[[#This Row],[Amount]]</f>
        <v>0</v>
      </c>
      <c r="N203" s="129"/>
      <c r="O203" s="130">
        <f>Table1[[#This Row],[Amount]]-Table1[[#This Row],[Amount1]]</f>
        <v>0</v>
      </c>
    </row>
    <row r="204" spans="1:15" x14ac:dyDescent="0.2">
      <c r="A204" s="99"/>
      <c r="B204" s="111"/>
      <c r="C204" s="103"/>
      <c r="D204" s="104"/>
      <c r="E204" s="101" t="e">
        <f>LOOKUP(D204,Accounts!A:A,Accounts!B:B)</f>
        <v>#N/A</v>
      </c>
      <c r="F204" s="148"/>
      <c r="G204" s="97"/>
      <c r="H204" s="155">
        <f>IF(G204="c",H203+Table1[[#This Row],[Amount]],H203)</f>
        <v>0</v>
      </c>
      <c r="I204" s="155">
        <f>IF(G204="p1",I203+Table1[Amount],I203)</f>
        <v>0</v>
      </c>
      <c r="J204" s="155">
        <f>IF(G204="p2",J203+Table1[Amount],J203)</f>
        <v>0</v>
      </c>
      <c r="K204" s="154">
        <f>IF(G204="s",K203+Table1[[#This Row],[Amount]],K203)</f>
        <v>0</v>
      </c>
      <c r="L204" s="129"/>
      <c r="M204" s="129">
        <f>Table1[[#This Row],[Amount]]</f>
        <v>0</v>
      </c>
      <c r="N204" s="129"/>
      <c r="O204" s="130">
        <f>Table1[[#This Row],[Amount]]-Table1[[#This Row],[Amount1]]</f>
        <v>0</v>
      </c>
    </row>
    <row r="205" spans="1:15" x14ac:dyDescent="0.2">
      <c r="A205" s="99"/>
      <c r="B205" s="111"/>
      <c r="C205" s="103"/>
      <c r="D205" s="104"/>
      <c r="E205" s="101" t="e">
        <f>LOOKUP(D205,Accounts!A:A,Accounts!B:B)</f>
        <v>#N/A</v>
      </c>
      <c r="F205" s="148"/>
      <c r="G205" s="97"/>
      <c r="H205" s="155">
        <f>IF(G205="c",H204+Table1[[#This Row],[Amount]],H204)</f>
        <v>0</v>
      </c>
      <c r="I205" s="155">
        <f>IF(G205="p1",I204+Table1[Amount],I204)</f>
        <v>0</v>
      </c>
      <c r="J205" s="155">
        <f>IF(G205="p2",J204+Table1[Amount],J204)</f>
        <v>0</v>
      </c>
      <c r="K205" s="154">
        <f>IF(G205="s",K204+Table1[[#This Row],[Amount]],K204)</f>
        <v>0</v>
      </c>
      <c r="L205" s="129"/>
      <c r="M205" s="129">
        <f>Table1[[#This Row],[Amount]]</f>
        <v>0</v>
      </c>
      <c r="N205" s="129"/>
      <c r="O205" s="130">
        <f>Table1[[#This Row],[Amount]]-Table1[[#This Row],[Amount1]]</f>
        <v>0</v>
      </c>
    </row>
    <row r="206" spans="1:15" x14ac:dyDescent="0.2">
      <c r="A206" s="99"/>
      <c r="B206" s="111"/>
      <c r="C206" s="103"/>
      <c r="D206" s="104"/>
      <c r="E206" s="101" t="e">
        <f>LOOKUP(D206,Accounts!A:A,Accounts!B:B)</f>
        <v>#N/A</v>
      </c>
      <c r="F206" s="148"/>
      <c r="G206" s="97"/>
      <c r="H206" s="155">
        <f>IF(G206="c",H205+Table1[[#This Row],[Amount]],H205)</f>
        <v>0</v>
      </c>
      <c r="I206" s="155">
        <f>IF(G206="p1",I205+Table1[Amount],I205)</f>
        <v>0</v>
      </c>
      <c r="J206" s="155">
        <f>IF(G206="p2",J205+Table1[Amount],J205)</f>
        <v>0</v>
      </c>
      <c r="K206" s="154">
        <f>IF(G206="s",K205+Table1[[#This Row],[Amount]],K205)</f>
        <v>0</v>
      </c>
      <c r="L206" s="129"/>
      <c r="M206" s="129">
        <f>Table1[[#This Row],[Amount]]</f>
        <v>0</v>
      </c>
      <c r="N206" s="129"/>
      <c r="O206" s="130">
        <f>Table1[[#This Row],[Amount]]-Table1[[#This Row],[Amount1]]</f>
        <v>0</v>
      </c>
    </row>
    <row r="207" spans="1:15" x14ac:dyDescent="0.2">
      <c r="A207" s="99"/>
      <c r="B207" s="111"/>
      <c r="C207" s="103"/>
      <c r="D207" s="104"/>
      <c r="E207" s="101" t="e">
        <f>LOOKUP(D207,Accounts!A:A,Accounts!B:B)</f>
        <v>#N/A</v>
      </c>
      <c r="F207" s="148"/>
      <c r="G207" s="97"/>
      <c r="H207" s="155">
        <f>IF(G207="c",H206+Table1[[#This Row],[Amount]],H206)</f>
        <v>0</v>
      </c>
      <c r="I207" s="155">
        <f>IF(G207="p1",I206+Table1[Amount],I206)</f>
        <v>0</v>
      </c>
      <c r="J207" s="155">
        <f>IF(G207="p2",J206+Table1[Amount],J206)</f>
        <v>0</v>
      </c>
      <c r="K207" s="154">
        <f>IF(G207="s",K206+Table1[[#This Row],[Amount]],K206)</f>
        <v>0</v>
      </c>
      <c r="L207" s="129"/>
      <c r="M207" s="129">
        <f>Table1[[#This Row],[Amount]]</f>
        <v>0</v>
      </c>
      <c r="N207" s="129"/>
      <c r="O207" s="130">
        <f>Table1[[#This Row],[Amount]]-Table1[[#This Row],[Amount1]]</f>
        <v>0</v>
      </c>
    </row>
    <row r="208" spans="1:15" x14ac:dyDescent="0.2">
      <c r="A208" s="99"/>
      <c r="B208" s="111"/>
      <c r="C208" s="103"/>
      <c r="D208" s="104"/>
      <c r="E208" s="101" t="e">
        <f>LOOKUP(D208,Accounts!A:A,Accounts!B:B)</f>
        <v>#N/A</v>
      </c>
      <c r="F208" s="148"/>
      <c r="G208" s="97"/>
      <c r="H208" s="155">
        <f>IF(G208="c",H207+Table1[[#This Row],[Amount]],H207)</f>
        <v>0</v>
      </c>
      <c r="I208" s="155">
        <f>IF(G208="p1",I207+Table1[Amount],I207)</f>
        <v>0</v>
      </c>
      <c r="J208" s="155">
        <f>IF(G208="p2",J207+Table1[Amount],J207)</f>
        <v>0</v>
      </c>
      <c r="K208" s="154">
        <f>IF(G208="s",K207+Table1[[#This Row],[Amount]],K207)</f>
        <v>0</v>
      </c>
      <c r="L208" s="129"/>
      <c r="M208" s="129">
        <f>Table1[[#This Row],[Amount]]</f>
        <v>0</v>
      </c>
      <c r="N208" s="129"/>
      <c r="O208" s="130">
        <f>Table1[[#This Row],[Amount]]-Table1[[#This Row],[Amount1]]</f>
        <v>0</v>
      </c>
    </row>
    <row r="209" spans="1:15" x14ac:dyDescent="0.2">
      <c r="A209" s="99"/>
      <c r="B209" s="111"/>
      <c r="C209" s="103"/>
      <c r="D209" s="104"/>
      <c r="E209" s="101" t="e">
        <f>LOOKUP(D209,Accounts!A:A,Accounts!B:B)</f>
        <v>#N/A</v>
      </c>
      <c r="F209" s="148"/>
      <c r="G209" s="97"/>
      <c r="H209" s="155">
        <f>IF(G209="c",H208+Table1[[#This Row],[Amount]],H208)</f>
        <v>0</v>
      </c>
      <c r="I209" s="155">
        <f>IF(G209="p1",I208+Table1[Amount],I208)</f>
        <v>0</v>
      </c>
      <c r="J209" s="155">
        <f>IF(G209="p2",J208+Table1[Amount],J208)</f>
        <v>0</v>
      </c>
      <c r="K209" s="154">
        <f>IF(G209="s",K208+Table1[[#This Row],[Amount]],K208)</f>
        <v>0</v>
      </c>
      <c r="L209" s="129"/>
      <c r="M209" s="129">
        <f>Table1[[#This Row],[Amount]]</f>
        <v>0</v>
      </c>
      <c r="N209" s="129"/>
      <c r="O209" s="130">
        <f>Table1[[#This Row],[Amount]]-Table1[[#This Row],[Amount1]]</f>
        <v>0</v>
      </c>
    </row>
    <row r="210" spans="1:15" x14ac:dyDescent="0.2">
      <c r="A210" s="99"/>
      <c r="B210" s="111"/>
      <c r="C210" s="103"/>
      <c r="D210" s="104"/>
      <c r="E210" s="101" t="e">
        <f>LOOKUP(D210,Accounts!A:A,Accounts!B:B)</f>
        <v>#N/A</v>
      </c>
      <c r="F210" s="148"/>
      <c r="G210" s="97"/>
      <c r="H210" s="155">
        <f>IF(G210="c",H209+Table1[[#This Row],[Amount]],H209)</f>
        <v>0</v>
      </c>
      <c r="I210" s="155">
        <f>IF(G210="p1",I209+Table1[Amount],I209)</f>
        <v>0</v>
      </c>
      <c r="J210" s="155">
        <f>IF(G210="p2",J209+Table1[Amount],J209)</f>
        <v>0</v>
      </c>
      <c r="K210" s="154">
        <f>IF(G210="s",K209+Table1[[#This Row],[Amount]],K209)</f>
        <v>0</v>
      </c>
      <c r="L210" s="129"/>
      <c r="M210" s="129">
        <f>Table1[[#This Row],[Amount]]</f>
        <v>0</v>
      </c>
      <c r="N210" s="129"/>
      <c r="O210" s="130">
        <f>Table1[[#This Row],[Amount]]-Table1[[#This Row],[Amount1]]</f>
        <v>0</v>
      </c>
    </row>
    <row r="211" spans="1:15" x14ac:dyDescent="0.2">
      <c r="A211" s="99"/>
      <c r="B211" s="111"/>
      <c r="C211" s="103"/>
      <c r="D211" s="104"/>
      <c r="E211" s="101" t="e">
        <f>LOOKUP(D211,Accounts!A:A,Accounts!B:B)</f>
        <v>#N/A</v>
      </c>
      <c r="F211" s="148"/>
      <c r="G211" s="97"/>
      <c r="H211" s="155">
        <f>IF(G211="c",H210+Table1[[#This Row],[Amount]],H210)</f>
        <v>0</v>
      </c>
      <c r="I211" s="155">
        <f>IF(G211="p1",I210+Table1[Amount],I210)</f>
        <v>0</v>
      </c>
      <c r="J211" s="155">
        <f>IF(G211="p2",J210+Table1[Amount],J210)</f>
        <v>0</v>
      </c>
      <c r="K211" s="154">
        <f>IF(G211="s",K210+Table1[[#This Row],[Amount]],K210)</f>
        <v>0</v>
      </c>
      <c r="L211" s="129"/>
      <c r="M211" s="129">
        <f>Table1[[#This Row],[Amount]]</f>
        <v>0</v>
      </c>
      <c r="N211" s="129"/>
      <c r="O211" s="130">
        <f>Table1[[#This Row],[Amount]]-Table1[[#This Row],[Amount1]]</f>
        <v>0</v>
      </c>
    </row>
    <row r="212" spans="1:15" x14ac:dyDescent="0.2">
      <c r="A212" s="99"/>
      <c r="B212" s="111"/>
      <c r="C212" s="103"/>
      <c r="D212" s="104"/>
      <c r="E212" s="101" t="e">
        <f>LOOKUP(D212,Accounts!A:A,Accounts!B:B)</f>
        <v>#N/A</v>
      </c>
      <c r="F212" s="148"/>
      <c r="G212" s="97"/>
      <c r="H212" s="155">
        <f>IF(G212="c",H211+Table1[[#This Row],[Amount]],H211)</f>
        <v>0</v>
      </c>
      <c r="I212" s="155">
        <f>IF(G212="p1",I211+Table1[Amount],I211)</f>
        <v>0</v>
      </c>
      <c r="J212" s="155">
        <f>IF(G212="p2",J211+Table1[Amount],J211)</f>
        <v>0</v>
      </c>
      <c r="K212" s="154">
        <f>IF(G212="s",K211+Table1[[#This Row],[Amount]],K211)</f>
        <v>0</v>
      </c>
      <c r="L212" s="129"/>
      <c r="M212" s="129">
        <f>Table1[[#This Row],[Amount]]</f>
        <v>0</v>
      </c>
      <c r="N212" s="129"/>
      <c r="O212" s="130">
        <f>Table1[[#This Row],[Amount]]-Table1[[#This Row],[Amount1]]</f>
        <v>0</v>
      </c>
    </row>
    <row r="213" spans="1:15" x14ac:dyDescent="0.2">
      <c r="A213" s="99"/>
      <c r="B213" s="111"/>
      <c r="C213" s="103"/>
      <c r="D213" s="104"/>
      <c r="E213" s="101" t="e">
        <f>LOOKUP(D213,Accounts!A:A,Accounts!B:B)</f>
        <v>#N/A</v>
      </c>
      <c r="F213" s="148"/>
      <c r="G213" s="97"/>
      <c r="H213" s="155">
        <f>IF(G213="c",H212+Table1[[#This Row],[Amount]],H212)</f>
        <v>0</v>
      </c>
      <c r="I213" s="155">
        <f>IF(G213="p1",I212+Table1[Amount],I212)</f>
        <v>0</v>
      </c>
      <c r="J213" s="155">
        <f>IF(G213="p2",J212+Table1[Amount],J212)</f>
        <v>0</v>
      </c>
      <c r="K213" s="154">
        <f>IF(G213="s",K212+Table1[[#This Row],[Amount]],K212)</f>
        <v>0</v>
      </c>
      <c r="L213" s="129"/>
      <c r="M213" s="129">
        <f>Table1[[#This Row],[Amount]]</f>
        <v>0</v>
      </c>
      <c r="N213" s="129"/>
      <c r="O213" s="130">
        <f>Table1[[#This Row],[Amount]]-Table1[[#This Row],[Amount1]]</f>
        <v>0</v>
      </c>
    </row>
    <row r="214" spans="1:15" x14ac:dyDescent="0.2">
      <c r="A214" s="99"/>
      <c r="B214" s="111"/>
      <c r="C214" s="103"/>
      <c r="D214" s="104"/>
      <c r="E214" s="101" t="e">
        <f>LOOKUP(D214,Accounts!A:A,Accounts!B:B)</f>
        <v>#N/A</v>
      </c>
      <c r="F214" s="148"/>
      <c r="G214" s="97"/>
      <c r="H214" s="155">
        <f>IF(G214="c",H213+Table1[[#This Row],[Amount]],H213)</f>
        <v>0</v>
      </c>
      <c r="I214" s="155">
        <f>IF(G214="p1",I213+Table1[Amount],I213)</f>
        <v>0</v>
      </c>
      <c r="J214" s="155">
        <f>IF(G214="p2",J213+Table1[Amount],J213)</f>
        <v>0</v>
      </c>
      <c r="K214" s="154">
        <f>IF(G214="s",K213+Table1[[#This Row],[Amount]],K213)</f>
        <v>0</v>
      </c>
      <c r="L214" s="129"/>
      <c r="M214" s="129">
        <f>Table1[[#This Row],[Amount]]</f>
        <v>0</v>
      </c>
      <c r="N214" s="129"/>
      <c r="O214" s="130">
        <f>Table1[[#This Row],[Amount]]-Table1[[#This Row],[Amount1]]</f>
        <v>0</v>
      </c>
    </row>
    <row r="215" spans="1:15" x14ac:dyDescent="0.2">
      <c r="A215" s="99"/>
      <c r="B215" s="111"/>
      <c r="C215" s="103"/>
      <c r="D215" s="104"/>
      <c r="E215" s="101" t="e">
        <f>LOOKUP(D215,Accounts!A:A,Accounts!B:B)</f>
        <v>#N/A</v>
      </c>
      <c r="F215" s="148"/>
      <c r="G215" s="97"/>
      <c r="H215" s="155">
        <f>IF(G215="c",H214+Table1[[#This Row],[Amount]],H214)</f>
        <v>0</v>
      </c>
      <c r="I215" s="155">
        <f>IF(G215="p1",I214+Table1[Amount],I214)</f>
        <v>0</v>
      </c>
      <c r="J215" s="155">
        <f>IF(G215="p2",J214+Table1[Amount],J214)</f>
        <v>0</v>
      </c>
      <c r="K215" s="154">
        <f>IF(G215="s",K214+Table1[[#This Row],[Amount]],K214)</f>
        <v>0</v>
      </c>
      <c r="L215" s="129"/>
      <c r="M215" s="129">
        <f>Table1[[#This Row],[Amount]]</f>
        <v>0</v>
      </c>
      <c r="N215" s="129"/>
      <c r="O215" s="130">
        <f>Table1[[#This Row],[Amount]]-Table1[[#This Row],[Amount1]]</f>
        <v>0</v>
      </c>
    </row>
    <row r="216" spans="1:15" x14ac:dyDescent="0.2">
      <c r="A216" s="99"/>
      <c r="B216" s="111"/>
      <c r="C216" s="103"/>
      <c r="D216" s="104"/>
      <c r="E216" s="101" t="e">
        <f>LOOKUP(D216,Accounts!A:A,Accounts!B:B)</f>
        <v>#N/A</v>
      </c>
      <c r="F216" s="148"/>
      <c r="G216" s="97"/>
      <c r="H216" s="155">
        <f>IF(G216="c",H215+Table1[[#This Row],[Amount]],H215)</f>
        <v>0</v>
      </c>
      <c r="I216" s="155">
        <f>IF(G216="p1",I215+Table1[Amount],I215)</f>
        <v>0</v>
      </c>
      <c r="J216" s="155">
        <f>IF(G216="p2",J215+Table1[Amount],J215)</f>
        <v>0</v>
      </c>
      <c r="K216" s="154">
        <f>IF(G216="s",K215+Table1[[#This Row],[Amount]],K215)</f>
        <v>0</v>
      </c>
      <c r="L216" s="129"/>
      <c r="M216" s="129">
        <f>Table1[[#This Row],[Amount]]</f>
        <v>0</v>
      </c>
      <c r="N216" s="129"/>
      <c r="O216" s="130">
        <f>Table1[[#This Row],[Amount]]-Table1[[#This Row],[Amount1]]</f>
        <v>0</v>
      </c>
    </row>
    <row r="217" spans="1:15" x14ac:dyDescent="0.2">
      <c r="A217" s="99"/>
      <c r="B217" s="102"/>
      <c r="C217" s="103"/>
      <c r="D217" s="104"/>
      <c r="E217" s="101" t="e">
        <f>LOOKUP(D217,Accounts!A:A,Accounts!B:B)</f>
        <v>#N/A</v>
      </c>
      <c r="F217" s="148"/>
      <c r="G217" s="97"/>
      <c r="H217" s="156">
        <f>IF(G217="c",H216+Table1[[#This Row],[Amount]],H216)</f>
        <v>0</v>
      </c>
      <c r="I217" s="156">
        <f>IF(G217="p1",I216+Table1[Amount],I216)</f>
        <v>0</v>
      </c>
      <c r="J217" s="156">
        <f>IF(G217="p2",J216+Table1[Amount],J216)</f>
        <v>0</v>
      </c>
      <c r="K217" s="154">
        <f>IF(G217="s",K216+Table1[[#This Row],[Amount]],K216)</f>
        <v>0</v>
      </c>
      <c r="L217" s="129"/>
      <c r="M217" s="129">
        <f>Table1[[#This Row],[Amount]]</f>
        <v>0</v>
      </c>
      <c r="N217" s="129"/>
      <c r="O217" s="130">
        <f>Table1[[#This Row],[Amount]]-Table1[[#This Row],[Amount1]]</f>
        <v>0</v>
      </c>
    </row>
    <row r="218" spans="1:15" x14ac:dyDescent="0.2">
      <c r="A218" s="99"/>
      <c r="B218" s="102"/>
      <c r="C218" s="103"/>
      <c r="D218" s="104"/>
      <c r="E218" s="101" t="e">
        <f>LOOKUP(D218,Accounts!A:A,Accounts!B:B)</f>
        <v>#N/A</v>
      </c>
      <c r="F218" s="148"/>
      <c r="G218" s="97"/>
      <c r="H218" s="156">
        <f>IF(G218="c",H217+Table1[[#This Row],[Amount]],H217)</f>
        <v>0</v>
      </c>
      <c r="I218" s="156">
        <f>IF(G218="p1",I217+Table1[Amount],I217)</f>
        <v>0</v>
      </c>
      <c r="J218" s="156">
        <f>IF(G218="p2",J217+Table1[Amount],J217)</f>
        <v>0</v>
      </c>
      <c r="K218" s="154">
        <f>IF(G218="s",K217+Table1[[#This Row],[Amount]],K217)</f>
        <v>0</v>
      </c>
      <c r="L218" s="129"/>
      <c r="M218" s="129">
        <f>Table1[[#This Row],[Amount]]</f>
        <v>0</v>
      </c>
      <c r="N218" s="129"/>
      <c r="O218" s="130">
        <f>Table1[[#This Row],[Amount]]-Table1[[#This Row],[Amount1]]</f>
        <v>0</v>
      </c>
    </row>
    <row r="219" spans="1:15" x14ac:dyDescent="0.2">
      <c r="A219" s="99"/>
      <c r="B219" s="102"/>
      <c r="C219" s="103"/>
      <c r="D219" s="104"/>
      <c r="E219" s="101" t="e">
        <f>LOOKUP(D219,Accounts!A:A,Accounts!B:B)</f>
        <v>#N/A</v>
      </c>
      <c r="F219" s="148"/>
      <c r="G219" s="97"/>
      <c r="H219" s="156">
        <f>IF(G219="c",H218+Table1[[#This Row],[Amount]],H218)</f>
        <v>0</v>
      </c>
      <c r="I219" s="156">
        <f>IF(G219="p1",I218+Table1[Amount],I218)</f>
        <v>0</v>
      </c>
      <c r="J219" s="156">
        <f>IF(G219="p2",J218+Table1[Amount],J218)</f>
        <v>0</v>
      </c>
      <c r="K219" s="154">
        <f>IF(G219="s",K218+Table1[[#This Row],[Amount]],K218)</f>
        <v>0</v>
      </c>
      <c r="L219" s="129"/>
      <c r="M219" s="129">
        <f>Table1[[#This Row],[Amount]]</f>
        <v>0</v>
      </c>
      <c r="N219" s="129"/>
      <c r="O219" s="130">
        <f>Table1[[#This Row],[Amount]]-Table1[[#This Row],[Amount1]]</f>
        <v>0</v>
      </c>
    </row>
    <row r="220" spans="1:15" x14ac:dyDescent="0.2">
      <c r="A220" s="99"/>
      <c r="B220" s="102"/>
      <c r="C220" s="103"/>
      <c r="D220" s="104"/>
      <c r="E220" s="101" t="e">
        <f>LOOKUP(D220,Accounts!A:A,Accounts!B:B)</f>
        <v>#N/A</v>
      </c>
      <c r="F220" s="148"/>
      <c r="G220" s="97"/>
      <c r="H220" s="156">
        <f>IF(G220="c",H219+Table1[[#This Row],[Amount]],H219)</f>
        <v>0</v>
      </c>
      <c r="I220" s="156">
        <f>IF(G220="p1",I219+Table1[Amount],I219)</f>
        <v>0</v>
      </c>
      <c r="J220" s="156">
        <f>IF(G220="p2",J219+Table1[Amount],J219)</f>
        <v>0</v>
      </c>
      <c r="K220" s="154">
        <f>IF(G220="s",K219+Table1[[#This Row],[Amount]],K219)</f>
        <v>0</v>
      </c>
      <c r="L220" s="129"/>
      <c r="M220" s="129">
        <f>Table1[[#This Row],[Amount]]</f>
        <v>0</v>
      </c>
      <c r="N220" s="129"/>
      <c r="O220" s="130">
        <f>Table1[[#This Row],[Amount]]-Table1[[#This Row],[Amount1]]</f>
        <v>0</v>
      </c>
    </row>
    <row r="221" spans="1:15" x14ac:dyDescent="0.2">
      <c r="A221" s="99"/>
      <c r="B221" s="111"/>
      <c r="C221" s="103"/>
      <c r="D221" s="104"/>
      <c r="E221" s="101" t="e">
        <f>LOOKUP(D221,Accounts!A:A,Accounts!B:B)</f>
        <v>#N/A</v>
      </c>
      <c r="F221" s="148"/>
      <c r="G221" s="97"/>
      <c r="H221" s="155">
        <f>IF(G221="c",H220+Table1[[#This Row],[Amount]],H220)</f>
        <v>0</v>
      </c>
      <c r="I221" s="155">
        <f>IF(G221="p1",I220+Table1[Amount],I220)</f>
        <v>0</v>
      </c>
      <c r="J221" s="155">
        <f>IF(G221="p2",J220+Table1[Amount],J220)</f>
        <v>0</v>
      </c>
      <c r="K221" s="154">
        <f>IF(G221="s",K220+Table1[[#This Row],[Amount]],K220)</f>
        <v>0</v>
      </c>
      <c r="L221" s="129"/>
      <c r="M221" s="129">
        <f>Table1[[#This Row],[Amount]]</f>
        <v>0</v>
      </c>
      <c r="N221" s="129"/>
      <c r="O221" s="130">
        <f>Table1[[#This Row],[Amount]]-Table1[[#This Row],[Amount1]]</f>
        <v>0</v>
      </c>
    </row>
    <row r="222" spans="1:15" x14ac:dyDescent="0.2">
      <c r="A222" s="99"/>
      <c r="B222" s="111"/>
      <c r="C222" s="103"/>
      <c r="D222" s="104"/>
      <c r="E222" s="101" t="e">
        <f>LOOKUP(D222,Accounts!A:A,Accounts!B:B)</f>
        <v>#N/A</v>
      </c>
      <c r="F222" s="148"/>
      <c r="G222" s="97"/>
      <c r="H222" s="155">
        <f>IF(G222="c",H221+Table1[[#This Row],[Amount]],H221)</f>
        <v>0</v>
      </c>
      <c r="I222" s="155">
        <f>IF(G222="p1",I221+Table1[Amount],I221)</f>
        <v>0</v>
      </c>
      <c r="J222" s="155">
        <f>IF(G222="p2",J221+Table1[Amount],J221)</f>
        <v>0</v>
      </c>
      <c r="K222" s="154">
        <f>IF(G222="s",K221+Table1[[#This Row],[Amount]],K221)</f>
        <v>0</v>
      </c>
      <c r="L222" s="129"/>
      <c r="M222" s="129">
        <f>Table1[[#This Row],[Amount]]</f>
        <v>0</v>
      </c>
      <c r="N222" s="129"/>
      <c r="O222" s="130">
        <f>Table1[[#This Row],[Amount]]-Table1[[#This Row],[Amount1]]</f>
        <v>0</v>
      </c>
    </row>
    <row r="223" spans="1:15" x14ac:dyDescent="0.2">
      <c r="A223" s="99"/>
      <c r="B223" s="111"/>
      <c r="C223" s="103"/>
      <c r="D223" s="104"/>
      <c r="E223" s="101" t="e">
        <f>LOOKUP(D223,Accounts!A:A,Accounts!B:B)</f>
        <v>#N/A</v>
      </c>
      <c r="F223" s="148"/>
      <c r="G223" s="97"/>
      <c r="H223" s="155">
        <f>IF(G223="c",H222+Table1[[#This Row],[Amount]],H222)</f>
        <v>0</v>
      </c>
      <c r="I223" s="155">
        <f>IF(G223="p1",I222+Table1[Amount],I222)</f>
        <v>0</v>
      </c>
      <c r="J223" s="155">
        <f>IF(G223="p2",J222+Table1[Amount],J222)</f>
        <v>0</v>
      </c>
      <c r="K223" s="154">
        <f>IF(G223="s",K222+Table1[[#This Row],[Amount]],K222)</f>
        <v>0</v>
      </c>
      <c r="L223" s="129"/>
      <c r="M223" s="129">
        <f>Table1[[#This Row],[Amount]]</f>
        <v>0</v>
      </c>
      <c r="N223" s="129"/>
      <c r="O223" s="130">
        <f>Table1[[#This Row],[Amount]]-Table1[[#This Row],[Amount1]]</f>
        <v>0</v>
      </c>
    </row>
    <row r="224" spans="1:15" x14ac:dyDescent="0.2">
      <c r="A224" s="99"/>
      <c r="B224" s="111"/>
      <c r="C224" s="103"/>
      <c r="D224" s="104"/>
      <c r="E224" s="101" t="e">
        <f>LOOKUP(D224,Accounts!A:A,Accounts!B:B)</f>
        <v>#N/A</v>
      </c>
      <c r="F224" s="148"/>
      <c r="G224" s="97"/>
      <c r="H224" s="155">
        <f>IF(G224="c",H223+Table1[[#This Row],[Amount]],H223)</f>
        <v>0</v>
      </c>
      <c r="I224" s="155">
        <f>IF(G224="p1",I223+Table1[Amount],I223)</f>
        <v>0</v>
      </c>
      <c r="J224" s="155">
        <f>IF(G224="p2",J223+Table1[Amount],J223)</f>
        <v>0</v>
      </c>
      <c r="K224" s="154">
        <f>IF(G224="s",K223+Table1[[#This Row],[Amount]],K223)</f>
        <v>0</v>
      </c>
      <c r="L224" s="129"/>
      <c r="M224" s="129">
        <f>Table1[[#This Row],[Amount]]</f>
        <v>0</v>
      </c>
      <c r="N224" s="129"/>
      <c r="O224" s="130">
        <f>Table1[[#This Row],[Amount]]-Table1[[#This Row],[Amount1]]</f>
        <v>0</v>
      </c>
    </row>
    <row r="225" spans="1:15" x14ac:dyDescent="0.2">
      <c r="A225" s="99"/>
      <c r="B225" s="111"/>
      <c r="C225" s="103"/>
      <c r="D225" s="104"/>
      <c r="E225" s="101" t="e">
        <f>LOOKUP(D225,Accounts!A:A,Accounts!B:B)</f>
        <v>#N/A</v>
      </c>
      <c r="F225" s="148"/>
      <c r="G225" s="97"/>
      <c r="H225" s="155">
        <f>IF(G225="c",H224+Table1[[#This Row],[Amount]],H224)</f>
        <v>0</v>
      </c>
      <c r="I225" s="155">
        <f>IF(G225="p1",I224+Table1[Amount],I224)</f>
        <v>0</v>
      </c>
      <c r="J225" s="155">
        <f>IF(G225="p2",J224+Table1[Amount],J224)</f>
        <v>0</v>
      </c>
      <c r="K225" s="154">
        <f>IF(G225="s",K224+Table1[[#This Row],[Amount]],K224)</f>
        <v>0</v>
      </c>
      <c r="L225" s="129"/>
      <c r="M225" s="129">
        <f>Table1[[#This Row],[Amount]]</f>
        <v>0</v>
      </c>
      <c r="N225" s="129"/>
      <c r="O225" s="130">
        <f>Table1[[#This Row],[Amount]]-Table1[[#This Row],[Amount1]]</f>
        <v>0</v>
      </c>
    </row>
    <row r="226" spans="1:15" x14ac:dyDescent="0.2">
      <c r="A226" s="99"/>
      <c r="B226" s="111"/>
      <c r="C226" s="103"/>
      <c r="D226" s="104"/>
      <c r="E226" s="101" t="e">
        <f>LOOKUP(D226,Accounts!A:A,Accounts!B:B)</f>
        <v>#N/A</v>
      </c>
      <c r="F226" s="148"/>
      <c r="G226" s="97"/>
      <c r="H226" s="155">
        <f>IF(G226="c",H225+Table1[[#This Row],[Amount]],H225)</f>
        <v>0</v>
      </c>
      <c r="I226" s="155">
        <f>IF(G226="p1",I225+Table1[Amount],I225)</f>
        <v>0</v>
      </c>
      <c r="J226" s="155">
        <f>IF(G226="p2",J225+Table1[Amount],J225)</f>
        <v>0</v>
      </c>
      <c r="K226" s="154">
        <f>IF(G226="s",K225+Table1[[#This Row],[Amount]],K225)</f>
        <v>0</v>
      </c>
      <c r="L226" s="129"/>
      <c r="M226" s="129">
        <f>Table1[[#This Row],[Amount]]</f>
        <v>0</v>
      </c>
      <c r="N226" s="129"/>
      <c r="O226" s="130">
        <f>Table1[[#This Row],[Amount]]-Table1[[#This Row],[Amount1]]</f>
        <v>0</v>
      </c>
    </row>
    <row r="227" spans="1:15" x14ac:dyDescent="0.2">
      <c r="A227" s="99"/>
      <c r="B227" s="111"/>
      <c r="C227" s="103"/>
      <c r="D227" s="104"/>
      <c r="E227" s="101" t="e">
        <f>LOOKUP(D227,Accounts!A:A,Accounts!B:B)</f>
        <v>#N/A</v>
      </c>
      <c r="F227" s="148"/>
      <c r="G227" s="97"/>
      <c r="H227" s="155">
        <f>IF(G227="c",H226+Table1[[#This Row],[Amount]],H226)</f>
        <v>0</v>
      </c>
      <c r="I227" s="155">
        <f>IF(G227="p1",I226+Table1[Amount],I226)</f>
        <v>0</v>
      </c>
      <c r="J227" s="155">
        <f>IF(G227="p2",J226+Table1[Amount],J226)</f>
        <v>0</v>
      </c>
      <c r="K227" s="154">
        <f>IF(G227="s",K226+Table1[[#This Row],[Amount]],K226)</f>
        <v>0</v>
      </c>
      <c r="L227" s="129"/>
      <c r="M227" s="129">
        <f>Table1[[#This Row],[Amount]]</f>
        <v>0</v>
      </c>
      <c r="N227" s="129"/>
      <c r="O227" s="130">
        <f>Table1[[#This Row],[Amount]]-Table1[[#This Row],[Amount1]]</f>
        <v>0</v>
      </c>
    </row>
    <row r="228" spans="1:15" x14ac:dyDescent="0.2">
      <c r="A228" s="99"/>
      <c r="B228" s="111"/>
      <c r="C228" s="103"/>
      <c r="D228" s="104"/>
      <c r="E228" s="101" t="e">
        <f>LOOKUP(D228,Accounts!A:A,Accounts!B:B)</f>
        <v>#N/A</v>
      </c>
      <c r="F228" s="148"/>
      <c r="G228" s="97"/>
      <c r="H228" s="155">
        <f>IF(G228="c",H227+Table1[[#This Row],[Amount]],H227)</f>
        <v>0</v>
      </c>
      <c r="I228" s="155">
        <f>IF(G228="p1",I227+Table1[Amount],I227)</f>
        <v>0</v>
      </c>
      <c r="J228" s="155">
        <f>IF(G228="p2",J227+Table1[Amount],J227)</f>
        <v>0</v>
      </c>
      <c r="K228" s="154">
        <f>IF(G228="s",K227+Table1[[#This Row],[Amount]],K227)</f>
        <v>0</v>
      </c>
      <c r="L228" s="129"/>
      <c r="M228" s="129">
        <f>Table1[[#This Row],[Amount]]</f>
        <v>0</v>
      </c>
      <c r="N228" s="129"/>
      <c r="O228" s="130">
        <f>Table1[[#This Row],[Amount]]-Table1[[#This Row],[Amount1]]</f>
        <v>0</v>
      </c>
    </row>
    <row r="229" spans="1:15" x14ac:dyDescent="0.2">
      <c r="A229" s="99"/>
      <c r="B229" s="102"/>
      <c r="C229" s="103"/>
      <c r="D229" s="104"/>
      <c r="E229" s="101" t="e">
        <f>LOOKUP(D229,Accounts!A:A,Accounts!B:B)</f>
        <v>#N/A</v>
      </c>
      <c r="F229" s="148"/>
      <c r="G229" s="97"/>
      <c r="H229" s="156">
        <f>IF(G229="c",H228+Table1[[#This Row],[Amount]],H228)</f>
        <v>0</v>
      </c>
      <c r="I229" s="156">
        <f>IF(G229="p1",I228+Table1[Amount],I228)</f>
        <v>0</v>
      </c>
      <c r="J229" s="156">
        <f>IF(G229="p2",J228+Table1[Amount],J228)</f>
        <v>0</v>
      </c>
      <c r="K229" s="154">
        <f>IF(G229="s",K228+Table1[[#This Row],[Amount]],K228)</f>
        <v>0</v>
      </c>
      <c r="L229" s="129"/>
      <c r="M229" s="129">
        <f>Table1[[#This Row],[Amount]]</f>
        <v>0</v>
      </c>
      <c r="N229" s="129"/>
      <c r="O229" s="130">
        <f>Table1[[#This Row],[Amount]]-Table1[[#This Row],[Amount1]]</f>
        <v>0</v>
      </c>
    </row>
    <row r="230" spans="1:15" x14ac:dyDescent="0.2">
      <c r="A230" s="99"/>
      <c r="B230" s="111"/>
      <c r="C230" s="103"/>
      <c r="D230" s="104"/>
      <c r="E230" s="101" t="e">
        <f>LOOKUP(D230,Accounts!A:A,Accounts!B:B)</f>
        <v>#N/A</v>
      </c>
      <c r="F230" s="148"/>
      <c r="G230" s="97"/>
      <c r="H230" s="155">
        <f>IF(G230="c",H229+Table1[[#This Row],[Amount]],H229)</f>
        <v>0</v>
      </c>
      <c r="I230" s="155">
        <f>IF(G230="p1",I229+Table1[Amount],I229)</f>
        <v>0</v>
      </c>
      <c r="J230" s="155">
        <f>IF(G230="p2",J229+Table1[Amount],J229)</f>
        <v>0</v>
      </c>
      <c r="K230" s="154">
        <f>IF(G230="s",K229+Table1[[#This Row],[Amount]],K229)</f>
        <v>0</v>
      </c>
      <c r="L230" s="129"/>
      <c r="M230" s="129">
        <f>Table1[[#This Row],[Amount]]</f>
        <v>0</v>
      </c>
      <c r="N230" s="129"/>
      <c r="O230" s="130">
        <f>Table1[[#This Row],[Amount]]-Table1[[#This Row],[Amount1]]</f>
        <v>0</v>
      </c>
    </row>
    <row r="231" spans="1:15" x14ac:dyDescent="0.2">
      <c r="A231" s="99"/>
      <c r="B231" s="111"/>
      <c r="C231" s="103"/>
      <c r="D231" s="104"/>
      <c r="E231" s="101" t="e">
        <f>LOOKUP(D231,Accounts!A:A,Accounts!B:B)</f>
        <v>#N/A</v>
      </c>
      <c r="F231" s="148"/>
      <c r="G231" s="97"/>
      <c r="H231" s="155">
        <f>IF(G231="c",H230+Table1[[#This Row],[Amount]],H230)</f>
        <v>0</v>
      </c>
      <c r="I231" s="155">
        <f>IF(G231="p1",I230+Table1[Amount],I230)</f>
        <v>0</v>
      </c>
      <c r="J231" s="155">
        <f>IF(G231="p2",J230+Table1[Amount],J230)</f>
        <v>0</v>
      </c>
      <c r="K231" s="154">
        <f>IF(G231="s",K230+Table1[[#This Row],[Amount]],K230)</f>
        <v>0</v>
      </c>
      <c r="L231" s="129"/>
      <c r="M231" s="129">
        <f>Table1[[#This Row],[Amount]]</f>
        <v>0</v>
      </c>
      <c r="N231" s="129"/>
      <c r="O231" s="130">
        <f>Table1[[#This Row],[Amount]]-Table1[[#This Row],[Amount1]]</f>
        <v>0</v>
      </c>
    </row>
    <row r="232" spans="1:15" x14ac:dyDescent="0.2">
      <c r="A232" s="99"/>
      <c r="B232" s="111"/>
      <c r="C232" s="103"/>
      <c r="D232" s="104"/>
      <c r="E232" s="101" t="e">
        <f>LOOKUP(D232,Accounts!A:A,Accounts!B:B)</f>
        <v>#N/A</v>
      </c>
      <c r="F232" s="148"/>
      <c r="G232" s="97"/>
      <c r="H232" s="155">
        <f>IF(G232="c",H231+Table1[[#This Row],[Amount]],H231)</f>
        <v>0</v>
      </c>
      <c r="I232" s="155">
        <f>IF(G232="p1",I231+Table1[Amount],I231)</f>
        <v>0</v>
      </c>
      <c r="J232" s="155">
        <f>IF(G232="p2",J231+Table1[Amount],J231)</f>
        <v>0</v>
      </c>
      <c r="K232" s="154">
        <f>IF(G232="s",K231+Table1[[#This Row],[Amount]],K231)</f>
        <v>0</v>
      </c>
      <c r="L232" s="129"/>
      <c r="M232" s="129">
        <f>Table1[[#This Row],[Amount]]</f>
        <v>0</v>
      </c>
      <c r="N232" s="129"/>
      <c r="O232" s="130">
        <f>Table1[[#This Row],[Amount]]-Table1[[#This Row],[Amount1]]</f>
        <v>0</v>
      </c>
    </row>
    <row r="233" spans="1:15" x14ac:dyDescent="0.2">
      <c r="A233" s="99"/>
      <c r="B233" s="111"/>
      <c r="C233" s="103"/>
      <c r="D233" s="104"/>
      <c r="E233" s="101" t="e">
        <f>LOOKUP(D233,Accounts!A:A,Accounts!B:B)</f>
        <v>#N/A</v>
      </c>
      <c r="F233" s="148"/>
      <c r="G233" s="97"/>
      <c r="H233" s="155">
        <f>IF(G233="c",H232+Table1[[#This Row],[Amount]],H232)</f>
        <v>0</v>
      </c>
      <c r="I233" s="155">
        <f>IF(G233="p1",I232+Table1[Amount],I232)</f>
        <v>0</v>
      </c>
      <c r="J233" s="155">
        <f>IF(G233="p2",J232+Table1[Amount],J232)</f>
        <v>0</v>
      </c>
      <c r="K233" s="154">
        <f>IF(G233="s",K232+Table1[[#This Row],[Amount]],K232)</f>
        <v>0</v>
      </c>
      <c r="L233" s="129"/>
      <c r="M233" s="129">
        <f>Table1[[#This Row],[Amount]]</f>
        <v>0</v>
      </c>
      <c r="N233" s="129"/>
      <c r="O233" s="130">
        <f>Table1[[#This Row],[Amount]]-Table1[[#This Row],[Amount1]]</f>
        <v>0</v>
      </c>
    </row>
    <row r="234" spans="1:15" x14ac:dyDescent="0.2">
      <c r="A234" s="99"/>
      <c r="B234" s="102"/>
      <c r="C234" s="103"/>
      <c r="D234" s="104"/>
      <c r="E234" s="101" t="e">
        <f>LOOKUP(D234,Accounts!A:A,Accounts!B:B)</f>
        <v>#N/A</v>
      </c>
      <c r="F234" s="148"/>
      <c r="G234" s="97"/>
      <c r="H234" s="156">
        <f>IF(G234="c",H233+Table1[[#This Row],[Amount]],H233)</f>
        <v>0</v>
      </c>
      <c r="I234" s="156">
        <f>IF(G234="p1",I233+Table1[Amount],I233)</f>
        <v>0</v>
      </c>
      <c r="J234" s="156">
        <f>IF(G234="p2",J233+Table1[Amount],J233)</f>
        <v>0</v>
      </c>
      <c r="K234" s="154">
        <f>IF(G234="s",K233+Table1[[#This Row],[Amount]],K233)</f>
        <v>0</v>
      </c>
      <c r="L234" s="129"/>
      <c r="M234" s="129">
        <f>Table1[[#This Row],[Amount]]</f>
        <v>0</v>
      </c>
      <c r="N234" s="129"/>
      <c r="O234" s="130">
        <f>Table1[[#This Row],[Amount]]-Table1[[#This Row],[Amount1]]</f>
        <v>0</v>
      </c>
    </row>
    <row r="235" spans="1:15" x14ac:dyDescent="0.2">
      <c r="A235" s="99"/>
      <c r="B235" s="102"/>
      <c r="C235" s="103"/>
      <c r="D235" s="104"/>
      <c r="E235" s="101" t="e">
        <f>LOOKUP(D235,Accounts!A:A,Accounts!B:B)</f>
        <v>#N/A</v>
      </c>
      <c r="F235" s="148"/>
      <c r="G235" s="97"/>
      <c r="H235" s="156">
        <f>IF(G235="c",H234+Table1[[#This Row],[Amount]],H234)</f>
        <v>0</v>
      </c>
      <c r="I235" s="156">
        <f>IF(G235="p1",I234+Table1[Amount],I234)</f>
        <v>0</v>
      </c>
      <c r="J235" s="156">
        <f>IF(G235="p2",J234+Table1[Amount],J234)</f>
        <v>0</v>
      </c>
      <c r="K235" s="154">
        <f>IF(G235="s",K234+Table1[[#This Row],[Amount]],K234)</f>
        <v>0</v>
      </c>
      <c r="L235" s="129"/>
      <c r="M235" s="129">
        <f>Table1[[#This Row],[Amount]]</f>
        <v>0</v>
      </c>
      <c r="N235" s="129"/>
      <c r="O235" s="130">
        <f>Table1[[#This Row],[Amount]]-Table1[[#This Row],[Amount1]]</f>
        <v>0</v>
      </c>
    </row>
    <row r="236" spans="1:15" x14ac:dyDescent="0.2">
      <c r="A236" s="99"/>
      <c r="B236" s="102"/>
      <c r="C236" s="103"/>
      <c r="D236" s="104"/>
      <c r="E236" s="101" t="e">
        <f>LOOKUP(D236,Accounts!A:A,Accounts!B:B)</f>
        <v>#N/A</v>
      </c>
      <c r="F236" s="148"/>
      <c r="G236" s="97"/>
      <c r="H236" s="156">
        <f>IF(G236="c",H235+Table1[[#This Row],[Amount]],H235)</f>
        <v>0</v>
      </c>
      <c r="I236" s="156">
        <f>IF(G236="p1",I235+Table1[Amount],I235)</f>
        <v>0</v>
      </c>
      <c r="J236" s="156">
        <f>IF(G236="p2",J235+Table1[Amount],J235)</f>
        <v>0</v>
      </c>
      <c r="K236" s="154">
        <f>IF(G236="s",K235+Table1[[#This Row],[Amount]],K235)</f>
        <v>0</v>
      </c>
      <c r="L236" s="129"/>
      <c r="M236" s="129">
        <f>Table1[[#This Row],[Amount]]</f>
        <v>0</v>
      </c>
      <c r="N236" s="129"/>
      <c r="O236" s="130">
        <f>Table1[[#This Row],[Amount]]-Table1[[#This Row],[Amount1]]</f>
        <v>0</v>
      </c>
    </row>
    <row r="237" spans="1:15" x14ac:dyDescent="0.2">
      <c r="A237" s="99"/>
      <c r="B237" s="102"/>
      <c r="C237" s="103"/>
      <c r="D237" s="104"/>
      <c r="E237" s="101" t="e">
        <f>LOOKUP(D237,Accounts!A:A,Accounts!B:B)</f>
        <v>#N/A</v>
      </c>
      <c r="F237" s="148"/>
      <c r="G237" s="97"/>
      <c r="H237" s="156">
        <f>IF(G237="c",H236+Table1[[#This Row],[Amount]],H236)</f>
        <v>0</v>
      </c>
      <c r="I237" s="156">
        <f>IF(G237="p1",I236+Table1[Amount],I236)</f>
        <v>0</v>
      </c>
      <c r="J237" s="156">
        <f>IF(G237="p2",J236+Table1[Amount],J236)</f>
        <v>0</v>
      </c>
      <c r="K237" s="154">
        <f>IF(G237="s",K236+Table1[[#This Row],[Amount]],K236)</f>
        <v>0</v>
      </c>
      <c r="L237" s="129"/>
      <c r="M237" s="129">
        <f>Table1[[#This Row],[Amount]]</f>
        <v>0</v>
      </c>
      <c r="N237" s="129"/>
      <c r="O237" s="130">
        <f>Table1[[#This Row],[Amount]]-Table1[[#This Row],[Amount1]]</f>
        <v>0</v>
      </c>
    </row>
    <row r="238" spans="1:15" x14ac:dyDescent="0.2">
      <c r="A238" s="99"/>
      <c r="B238" s="111"/>
      <c r="C238" s="103"/>
      <c r="D238" s="104"/>
      <c r="E238" s="101" t="e">
        <f>LOOKUP(D238,Accounts!A:A,Accounts!B:B)</f>
        <v>#N/A</v>
      </c>
      <c r="F238" s="148"/>
      <c r="G238" s="97"/>
      <c r="H238" s="155">
        <f>IF(G238="c",H237+Table1[[#This Row],[Amount]],H237)</f>
        <v>0</v>
      </c>
      <c r="I238" s="155">
        <f>IF(G238="p1",I237+Table1[Amount],I237)</f>
        <v>0</v>
      </c>
      <c r="J238" s="155">
        <f>IF(G238="p2",J237+Table1[Amount],J237)</f>
        <v>0</v>
      </c>
      <c r="K238" s="154">
        <f>IF(G238="s",K237+Table1[[#This Row],[Amount]],K237)</f>
        <v>0</v>
      </c>
      <c r="L238" s="129"/>
      <c r="M238" s="129">
        <f>Table1[[#This Row],[Amount]]</f>
        <v>0</v>
      </c>
      <c r="N238" s="129"/>
      <c r="O238" s="130">
        <f>Table1[[#This Row],[Amount]]-Table1[[#This Row],[Amount1]]</f>
        <v>0</v>
      </c>
    </row>
    <row r="239" spans="1:15" x14ac:dyDescent="0.2">
      <c r="A239" s="99"/>
      <c r="B239" s="102"/>
      <c r="C239" s="103"/>
      <c r="D239" s="104"/>
      <c r="E239" s="101" t="e">
        <f>LOOKUP(D239,Accounts!A:A,Accounts!B:B)</f>
        <v>#N/A</v>
      </c>
      <c r="F239" s="148"/>
      <c r="G239" s="97"/>
      <c r="H239" s="156">
        <f>IF(G239="c",H238+Table1[[#This Row],[Amount]],H238)</f>
        <v>0</v>
      </c>
      <c r="I239" s="156">
        <f>IF(G239="p1",I238+Table1[Amount],I238)</f>
        <v>0</v>
      </c>
      <c r="J239" s="156">
        <f>IF(G239="p2",J238+Table1[Amount],J238)</f>
        <v>0</v>
      </c>
      <c r="K239" s="154">
        <f>IF(G239="s",K238+Table1[[#This Row],[Amount]],K238)</f>
        <v>0</v>
      </c>
      <c r="L239" s="129"/>
      <c r="M239" s="129">
        <f>Table1[[#This Row],[Amount]]</f>
        <v>0</v>
      </c>
      <c r="N239" s="129"/>
      <c r="O239" s="130">
        <f>Table1[[#This Row],[Amount]]-Table1[[#This Row],[Amount1]]</f>
        <v>0</v>
      </c>
    </row>
    <row r="240" spans="1:15" x14ac:dyDescent="0.2">
      <c r="A240" s="99"/>
      <c r="B240" s="111"/>
      <c r="C240" s="103"/>
      <c r="D240" s="104"/>
      <c r="E240" s="101" t="e">
        <f>LOOKUP(D240,Accounts!A:A,Accounts!B:B)</f>
        <v>#N/A</v>
      </c>
      <c r="F240" s="148"/>
      <c r="G240" s="97"/>
      <c r="H240" s="155">
        <f>IF(G240="c",H239+Table1[[#This Row],[Amount]],H239)</f>
        <v>0</v>
      </c>
      <c r="I240" s="155">
        <f>IF(G240="p1",I239+Table1[Amount],I239)</f>
        <v>0</v>
      </c>
      <c r="J240" s="155">
        <f>IF(G240="p2",J239+Table1[Amount],J239)</f>
        <v>0</v>
      </c>
      <c r="K240" s="154">
        <f>IF(G240="s",K239+Table1[[#This Row],[Amount]],K239)</f>
        <v>0</v>
      </c>
      <c r="L240" s="129"/>
      <c r="M240" s="129">
        <f>Table1[[#This Row],[Amount]]</f>
        <v>0</v>
      </c>
      <c r="N240" s="129"/>
      <c r="O240" s="130">
        <f>Table1[[#This Row],[Amount]]-Table1[[#This Row],[Amount1]]</f>
        <v>0</v>
      </c>
    </row>
    <row r="241" spans="1:15" x14ac:dyDescent="0.2">
      <c r="A241" s="99"/>
      <c r="B241" s="111"/>
      <c r="C241" s="103"/>
      <c r="D241" s="104"/>
      <c r="E241" s="101" t="e">
        <f>LOOKUP(D241,Accounts!A:A,Accounts!B:B)</f>
        <v>#N/A</v>
      </c>
      <c r="F241" s="148"/>
      <c r="G241" s="97"/>
      <c r="H241" s="155">
        <f>IF(G241="c",H240+Table1[[#This Row],[Amount]],H240)</f>
        <v>0</v>
      </c>
      <c r="I241" s="155">
        <f>IF(G241="p1",I240+Table1[Amount],I240)</f>
        <v>0</v>
      </c>
      <c r="J241" s="155">
        <f>IF(G241="p2",J240+Table1[Amount],J240)</f>
        <v>0</v>
      </c>
      <c r="K241" s="154">
        <f>IF(G241="s",K240+Table1[[#This Row],[Amount]],K240)</f>
        <v>0</v>
      </c>
      <c r="L241" s="129"/>
      <c r="M241" s="129">
        <f>Table1[[#This Row],[Amount]]</f>
        <v>0</v>
      </c>
      <c r="N241" s="129"/>
      <c r="O241" s="130">
        <f>Table1[[#This Row],[Amount]]-Table1[[#This Row],[Amount1]]</f>
        <v>0</v>
      </c>
    </row>
    <row r="242" spans="1:15" x14ac:dyDescent="0.2">
      <c r="A242" s="99"/>
      <c r="B242" s="111"/>
      <c r="C242" s="103"/>
      <c r="D242" s="104"/>
      <c r="E242" s="101" t="e">
        <f>LOOKUP(D242,Accounts!A:A,Accounts!B:B)</f>
        <v>#N/A</v>
      </c>
      <c r="F242" s="148"/>
      <c r="G242" s="97"/>
      <c r="H242" s="155">
        <f>IF(G242="c",H241+Table1[[#This Row],[Amount]],H241)</f>
        <v>0</v>
      </c>
      <c r="I242" s="155">
        <f>IF(G242="p1",I241+Table1[Amount],I241)</f>
        <v>0</v>
      </c>
      <c r="J242" s="155">
        <f>IF(G242="p2",J241+Table1[Amount],J241)</f>
        <v>0</v>
      </c>
      <c r="K242" s="154">
        <f>IF(G242="s",K241+Table1[[#This Row],[Amount]],K241)</f>
        <v>0</v>
      </c>
      <c r="L242" s="129"/>
      <c r="M242" s="129">
        <f>Table1[[#This Row],[Amount]]</f>
        <v>0</v>
      </c>
      <c r="N242" s="129"/>
      <c r="O242" s="130">
        <f>Table1[[#This Row],[Amount]]-Table1[[#This Row],[Amount1]]</f>
        <v>0</v>
      </c>
    </row>
    <row r="243" spans="1:15" x14ac:dyDescent="0.2">
      <c r="A243" s="99"/>
      <c r="B243" s="111"/>
      <c r="C243" s="103"/>
      <c r="D243" s="104"/>
      <c r="E243" s="101" t="e">
        <f>LOOKUP(D243,Accounts!A:A,Accounts!B:B)</f>
        <v>#N/A</v>
      </c>
      <c r="F243" s="148"/>
      <c r="G243" s="97"/>
      <c r="H243" s="155">
        <f>IF(G243="c",H242+Table1[[#This Row],[Amount]],H242)</f>
        <v>0</v>
      </c>
      <c r="I243" s="155">
        <f>IF(G243="p1",I242+Table1[Amount],I242)</f>
        <v>0</v>
      </c>
      <c r="J243" s="155">
        <f>IF(G243="p2",J242+Table1[Amount],J242)</f>
        <v>0</v>
      </c>
      <c r="K243" s="154">
        <f>IF(G243="s",K242+Table1[[#This Row],[Amount]],K242)</f>
        <v>0</v>
      </c>
      <c r="L243" s="129"/>
      <c r="M243" s="129">
        <f>Table1[[#This Row],[Amount]]</f>
        <v>0</v>
      </c>
      <c r="N243" s="129"/>
      <c r="O243" s="130">
        <f>Table1[[#This Row],[Amount]]-Table1[[#This Row],[Amount1]]</f>
        <v>0</v>
      </c>
    </row>
    <row r="244" spans="1:15" x14ac:dyDescent="0.2">
      <c r="A244" s="99"/>
      <c r="B244" s="102"/>
      <c r="C244" s="103"/>
      <c r="D244" s="104"/>
      <c r="E244" s="101" t="e">
        <f>LOOKUP(D244,Accounts!A:A,Accounts!B:B)</f>
        <v>#N/A</v>
      </c>
      <c r="F244" s="148"/>
      <c r="G244" s="97"/>
      <c r="H244" s="156">
        <f>IF(G244="c",H243+Table1[[#This Row],[Amount]],H243)</f>
        <v>0</v>
      </c>
      <c r="I244" s="156">
        <f>IF(G244="p1",I243+Table1[Amount],I243)</f>
        <v>0</v>
      </c>
      <c r="J244" s="156">
        <f>IF(G244="p2",J243+Table1[Amount],J243)</f>
        <v>0</v>
      </c>
      <c r="K244" s="154">
        <f>IF(G244="s",K243+Table1[[#This Row],[Amount]],K243)</f>
        <v>0</v>
      </c>
      <c r="L244" s="129"/>
      <c r="M244" s="129">
        <f>Table1[[#This Row],[Amount]]</f>
        <v>0</v>
      </c>
      <c r="N244" s="129"/>
      <c r="O244" s="130">
        <f>Table1[[#This Row],[Amount]]-Table1[[#This Row],[Amount1]]</f>
        <v>0</v>
      </c>
    </row>
    <row r="245" spans="1:15" x14ac:dyDescent="0.2">
      <c r="A245" s="99"/>
      <c r="B245" s="93"/>
      <c r="C245" s="94"/>
      <c r="D245" s="95"/>
      <c r="E245" s="96" t="e">
        <f>LOOKUP(D245,Accounts!A:A,Accounts!B:B)</f>
        <v>#N/A</v>
      </c>
      <c r="F245" s="146"/>
      <c r="G245" s="97"/>
      <c r="H245" s="155">
        <f>IF(G245="c",H244+Table1[[#This Row],[Amount]],H244)</f>
        <v>0</v>
      </c>
      <c r="I245" s="155">
        <f>IF(G245="p1",I244+Table1[Amount],I244)</f>
        <v>0</v>
      </c>
      <c r="J245" s="155">
        <f>IF(G245="p2",J244+Table1[Amount],J244)</f>
        <v>0</v>
      </c>
      <c r="K245" s="154">
        <f>IF(G245="s",K244+Table1[[#This Row],[Amount]],K244)</f>
        <v>0</v>
      </c>
      <c r="L245" s="129"/>
      <c r="M245" s="129">
        <f>Table1[[#This Row],[Amount]]</f>
        <v>0</v>
      </c>
      <c r="N245" s="129"/>
      <c r="O245" s="130">
        <f>Table1[[#This Row],[Amount]]-Table1[[#This Row],[Amount1]]</f>
        <v>0</v>
      </c>
    </row>
    <row r="246" spans="1:15" x14ac:dyDescent="0.2">
      <c r="A246" s="99"/>
      <c r="B246" s="93"/>
      <c r="C246" s="94"/>
      <c r="D246" s="95"/>
      <c r="E246" s="96" t="e">
        <f>LOOKUP(D246,Accounts!A:A,Accounts!B:B)</f>
        <v>#N/A</v>
      </c>
      <c r="F246" s="146"/>
      <c r="G246" s="97"/>
      <c r="H246" s="155">
        <f>IF(G246="c",H245+Table1[[#This Row],[Amount]],H245)</f>
        <v>0</v>
      </c>
      <c r="I246" s="155">
        <f>IF(G246="p1",I245+Table1[Amount],I245)</f>
        <v>0</v>
      </c>
      <c r="J246" s="155">
        <f>IF(G246="p2",J245+Table1[Amount],J245)</f>
        <v>0</v>
      </c>
      <c r="K246" s="154">
        <f>IF(G246="s",K245+Table1[[#This Row],[Amount]],K245)</f>
        <v>0</v>
      </c>
      <c r="L246" s="129"/>
      <c r="M246" s="129">
        <f>Table1[[#This Row],[Amount]]</f>
        <v>0</v>
      </c>
      <c r="N246" s="129"/>
      <c r="O246" s="130">
        <f>Table1[[#This Row],[Amount]]-Table1[[#This Row],[Amount1]]</f>
        <v>0</v>
      </c>
    </row>
    <row r="247" spans="1:15" x14ac:dyDescent="0.2">
      <c r="A247" s="99"/>
      <c r="B247" s="93"/>
      <c r="C247" s="94"/>
      <c r="D247" s="95"/>
      <c r="E247" s="96" t="e">
        <f>LOOKUP(D247,Accounts!A:A,Accounts!B:B)</f>
        <v>#N/A</v>
      </c>
      <c r="F247" s="146"/>
      <c r="G247" s="97"/>
      <c r="H247" s="155">
        <f>IF(G247="c",H246+Table1[[#This Row],[Amount]],H246)</f>
        <v>0</v>
      </c>
      <c r="I247" s="155">
        <f>IF(G247="p1",I246+Table1[Amount],I246)</f>
        <v>0</v>
      </c>
      <c r="J247" s="155">
        <f>IF(G247="p2",J246+Table1[Amount],J246)</f>
        <v>0</v>
      </c>
      <c r="K247" s="154">
        <f>IF(G247="s",K246+Table1[[#This Row],[Amount]],K246)</f>
        <v>0</v>
      </c>
      <c r="L247" s="129"/>
      <c r="M247" s="129">
        <f>Table1[[#This Row],[Amount]]</f>
        <v>0</v>
      </c>
      <c r="N247" s="129"/>
      <c r="O247" s="130">
        <f>Table1[[#This Row],[Amount]]-Table1[[#This Row],[Amount1]]</f>
        <v>0</v>
      </c>
    </row>
    <row r="248" spans="1:15" x14ac:dyDescent="0.2">
      <c r="A248" s="99"/>
      <c r="B248" s="93"/>
      <c r="C248" s="94"/>
      <c r="D248" s="95"/>
      <c r="E248" s="96" t="e">
        <f>LOOKUP(D248,Accounts!A:A,Accounts!B:B)</f>
        <v>#N/A</v>
      </c>
      <c r="F248" s="146"/>
      <c r="G248" s="97"/>
      <c r="H248" s="155">
        <f>IF(G248="c",H247+Table1[[#This Row],[Amount]],H247)</f>
        <v>0</v>
      </c>
      <c r="I248" s="155">
        <f>IF(G248="p1",I247+Table1[Amount],I247)</f>
        <v>0</v>
      </c>
      <c r="J248" s="155">
        <f>IF(G248="p2",J247+Table1[Amount],J247)</f>
        <v>0</v>
      </c>
      <c r="K248" s="154">
        <f>IF(G248="s",K247+Table1[[#This Row],[Amount]],K247)</f>
        <v>0</v>
      </c>
      <c r="L248" s="129"/>
      <c r="M248" s="129">
        <f>Table1[[#This Row],[Amount]]</f>
        <v>0</v>
      </c>
      <c r="N248" s="129"/>
      <c r="O248" s="130">
        <f>Table1[[#This Row],[Amount]]-Table1[[#This Row],[Amount1]]</f>
        <v>0</v>
      </c>
    </row>
    <row r="249" spans="1:15" x14ac:dyDescent="0.2">
      <c r="A249" s="99"/>
      <c r="B249" s="93"/>
      <c r="C249" s="94"/>
      <c r="D249" s="95"/>
      <c r="E249" s="96" t="e">
        <f>LOOKUP(D249,Accounts!A:A,Accounts!B:B)</f>
        <v>#N/A</v>
      </c>
      <c r="F249" s="146"/>
      <c r="G249" s="97"/>
      <c r="H249" s="155">
        <f>IF(G249="c",H248+Table1[[#This Row],[Amount]],H248)</f>
        <v>0</v>
      </c>
      <c r="I249" s="155">
        <f>IF(G249="p1",I248+Table1[Amount],I248)</f>
        <v>0</v>
      </c>
      <c r="J249" s="155">
        <f>IF(G249="p2",J248+Table1[Amount],J248)</f>
        <v>0</v>
      </c>
      <c r="K249" s="154">
        <f>IF(G249="s",K248+Table1[[#This Row],[Amount]],K248)</f>
        <v>0</v>
      </c>
      <c r="L249" s="129"/>
      <c r="M249" s="129">
        <f>Table1[[#This Row],[Amount]]</f>
        <v>0</v>
      </c>
      <c r="N249" s="129"/>
      <c r="O249" s="130">
        <f>Table1[[#This Row],[Amount]]-Table1[[#This Row],[Amount1]]</f>
        <v>0</v>
      </c>
    </row>
    <row r="250" spans="1:15" x14ac:dyDescent="0.2">
      <c r="A250" s="99"/>
      <c r="B250" s="93"/>
      <c r="C250" s="94"/>
      <c r="D250" s="95"/>
      <c r="E250" s="100" t="e">
        <f>LOOKUP(D250,Accounts!A:A,Accounts!B:B)</f>
        <v>#N/A</v>
      </c>
      <c r="F250" s="146"/>
      <c r="G250" s="97"/>
      <c r="H250" s="155">
        <f>IF(G250="c",H249+Table1[[#This Row],[Amount]],H249)</f>
        <v>0</v>
      </c>
      <c r="I250" s="155">
        <f>IF(G250="p1",I249+Table1[Amount],I249)</f>
        <v>0</v>
      </c>
      <c r="J250" s="155">
        <f>IF(G250="p2",J249+Table1[Amount],J249)</f>
        <v>0</v>
      </c>
      <c r="K250" s="154">
        <f>IF(G250="s",K249+Table1[[#This Row],[Amount]],K249)</f>
        <v>0</v>
      </c>
      <c r="L250" s="129"/>
      <c r="M250" s="129">
        <f>Table1[[#This Row],[Amount]]</f>
        <v>0</v>
      </c>
      <c r="N250" s="129"/>
      <c r="O250" s="130">
        <f>Table1[[#This Row],[Amount]]-Table1[[#This Row],[Amount1]]</f>
        <v>0</v>
      </c>
    </row>
    <row r="251" spans="1:15" x14ac:dyDescent="0.2">
      <c r="A251" s="99"/>
      <c r="B251" s="93"/>
      <c r="C251" s="94"/>
      <c r="D251" s="95"/>
      <c r="E251" s="96" t="e">
        <f>LOOKUP(D251,Accounts!A:A,Accounts!B:B)</f>
        <v>#N/A</v>
      </c>
      <c r="F251" s="146"/>
      <c r="G251" s="97"/>
      <c r="H251" s="155">
        <f>IF(G251="c",H250+Table1[[#This Row],[Amount]],H250)</f>
        <v>0</v>
      </c>
      <c r="I251" s="155">
        <f>IF(G251="p1",I250+Table1[Amount],I250)</f>
        <v>0</v>
      </c>
      <c r="J251" s="155">
        <f>IF(G251="p2",J250+Table1[Amount],J250)</f>
        <v>0</v>
      </c>
      <c r="K251" s="154">
        <f>IF(G251="s",K250+Table1[[#This Row],[Amount]],K250)</f>
        <v>0</v>
      </c>
      <c r="L251" s="129"/>
      <c r="M251" s="129">
        <f>Table1[[#This Row],[Amount]]</f>
        <v>0</v>
      </c>
      <c r="N251" s="129"/>
      <c r="O251" s="130">
        <f>Table1[[#This Row],[Amount]]-Table1[[#This Row],[Amount1]]</f>
        <v>0</v>
      </c>
    </row>
    <row r="252" spans="1:15" x14ac:dyDescent="0.2">
      <c r="A252" s="99"/>
      <c r="B252" s="93"/>
      <c r="C252" s="94"/>
      <c r="D252" s="95"/>
      <c r="E252" s="96" t="e">
        <f>LOOKUP(D252,Accounts!A:A,Accounts!B:B)</f>
        <v>#N/A</v>
      </c>
      <c r="F252" s="146"/>
      <c r="G252" s="97"/>
      <c r="H252" s="155">
        <f>IF(G252="c",H251+Table1[[#This Row],[Amount]],H251)</f>
        <v>0</v>
      </c>
      <c r="I252" s="155">
        <f>IF(G252="p1",I251+Table1[Amount],I251)</f>
        <v>0</v>
      </c>
      <c r="J252" s="155">
        <f>IF(G252="p2",J251+Table1[Amount],J251)</f>
        <v>0</v>
      </c>
      <c r="K252" s="154">
        <f>IF(G252="s",K251+Table1[[#This Row],[Amount]],K251)</f>
        <v>0</v>
      </c>
      <c r="L252" s="129"/>
      <c r="M252" s="129">
        <f>Table1[[#This Row],[Amount]]</f>
        <v>0</v>
      </c>
      <c r="N252" s="129"/>
      <c r="O252" s="130">
        <f>Table1[[#This Row],[Amount]]-Table1[[#This Row],[Amount1]]</f>
        <v>0</v>
      </c>
    </row>
    <row r="253" spans="1:15" x14ac:dyDescent="0.2">
      <c r="A253" s="99"/>
      <c r="B253" s="93"/>
      <c r="C253" s="94"/>
      <c r="D253" s="95"/>
      <c r="E253" s="96" t="e">
        <f>LOOKUP(D253,Accounts!A:A,Accounts!B:B)</f>
        <v>#N/A</v>
      </c>
      <c r="F253" s="146"/>
      <c r="G253" s="97"/>
      <c r="H253" s="155">
        <f>IF(G253="c",H252+Table1[[#This Row],[Amount]],H252)</f>
        <v>0</v>
      </c>
      <c r="I253" s="155">
        <f>IF(G253="p1",I252+Table1[Amount],I252)</f>
        <v>0</v>
      </c>
      <c r="J253" s="155">
        <f>IF(G253="p2",J252+Table1[Amount],J252)</f>
        <v>0</v>
      </c>
      <c r="K253" s="154">
        <f>IF(G253="s",K252+Table1[[#This Row],[Amount]],K252)</f>
        <v>0</v>
      </c>
      <c r="L253" s="129"/>
      <c r="M253" s="129">
        <f>Table1[[#This Row],[Amount]]</f>
        <v>0</v>
      </c>
      <c r="N253" s="129"/>
      <c r="O253" s="130">
        <f>Table1[[#This Row],[Amount]]-Table1[[#This Row],[Amount1]]</f>
        <v>0</v>
      </c>
    </row>
    <row r="254" spans="1:15" x14ac:dyDescent="0.2">
      <c r="A254" s="99"/>
      <c r="B254" s="93"/>
      <c r="C254" s="94"/>
      <c r="D254" s="95"/>
      <c r="E254" s="96" t="e">
        <f>LOOKUP(D254,Accounts!A:A,Accounts!B:B)</f>
        <v>#N/A</v>
      </c>
      <c r="F254" s="146"/>
      <c r="G254" s="97"/>
      <c r="H254" s="155">
        <f>IF(G254="c",H253+Table1[[#This Row],[Amount]],H253)</f>
        <v>0</v>
      </c>
      <c r="I254" s="155">
        <f>IF(G254="p1",I253+Table1[Amount],I253)</f>
        <v>0</v>
      </c>
      <c r="J254" s="155">
        <f>IF(G254="p2",J253+Table1[Amount],J253)</f>
        <v>0</v>
      </c>
      <c r="K254" s="154">
        <f>IF(G254="s",K253+Table1[[#This Row],[Amount]],K253)</f>
        <v>0</v>
      </c>
      <c r="L254" s="129"/>
      <c r="M254" s="129">
        <f>Table1[[#This Row],[Amount]]</f>
        <v>0</v>
      </c>
      <c r="N254" s="129"/>
      <c r="O254" s="130">
        <f>Table1[[#This Row],[Amount]]-Table1[[#This Row],[Amount1]]</f>
        <v>0</v>
      </c>
    </row>
    <row r="255" spans="1:15" x14ac:dyDescent="0.2">
      <c r="A255" s="99"/>
      <c r="B255" s="93"/>
      <c r="C255" s="94"/>
      <c r="D255" s="95"/>
      <c r="E255" s="96" t="e">
        <f>LOOKUP(D255,Accounts!A:A,Accounts!B:B)</f>
        <v>#N/A</v>
      </c>
      <c r="F255" s="146"/>
      <c r="G255" s="97"/>
      <c r="H255" s="155">
        <f>IF(G255="c",H254+Table1[[#This Row],[Amount]],H254)</f>
        <v>0</v>
      </c>
      <c r="I255" s="155">
        <f>IF(G255="p1",I254+Table1[Amount],I254)</f>
        <v>0</v>
      </c>
      <c r="J255" s="155">
        <f>IF(G255="p2",J254+Table1[Amount],J254)</f>
        <v>0</v>
      </c>
      <c r="K255" s="154">
        <f>IF(G255="s",K254+Table1[[#This Row],[Amount]],K254)</f>
        <v>0</v>
      </c>
      <c r="L255" s="129"/>
      <c r="M255" s="129">
        <f>Table1[[#This Row],[Amount]]</f>
        <v>0</v>
      </c>
      <c r="N255" s="129"/>
      <c r="O255" s="130">
        <f>Table1[[#This Row],[Amount]]-Table1[[#This Row],[Amount1]]</f>
        <v>0</v>
      </c>
    </row>
    <row r="256" spans="1:15" x14ac:dyDescent="0.2">
      <c r="A256" s="99"/>
      <c r="B256" s="93"/>
      <c r="C256" s="94"/>
      <c r="D256" s="95"/>
      <c r="E256" s="96" t="e">
        <f>LOOKUP(D256,Accounts!A:A,Accounts!B:B)</f>
        <v>#N/A</v>
      </c>
      <c r="F256" s="146"/>
      <c r="G256" s="97"/>
      <c r="H256" s="155">
        <f>IF(G256="c",H255+Table1[[#This Row],[Amount]],H255)</f>
        <v>0</v>
      </c>
      <c r="I256" s="155">
        <f>IF(G256="p1",I255+Table1[Amount],I255)</f>
        <v>0</v>
      </c>
      <c r="J256" s="155">
        <f>IF(G256="p2",J255+Table1[Amount],J255)</f>
        <v>0</v>
      </c>
      <c r="K256" s="154">
        <f>IF(G256="s",K255+Table1[[#This Row],[Amount]],K255)</f>
        <v>0</v>
      </c>
      <c r="L256" s="129"/>
      <c r="M256" s="129">
        <f>Table1[[#This Row],[Amount]]</f>
        <v>0</v>
      </c>
      <c r="N256" s="129"/>
      <c r="O256" s="130">
        <f>Table1[[#This Row],[Amount]]-Table1[[#This Row],[Amount1]]</f>
        <v>0</v>
      </c>
    </row>
    <row r="257" spans="1:15" x14ac:dyDescent="0.2">
      <c r="A257" s="99"/>
      <c r="B257" s="93"/>
      <c r="C257" s="94"/>
      <c r="D257" s="95"/>
      <c r="E257" s="96" t="e">
        <f>LOOKUP(D257,Accounts!A:A,Accounts!B:B)</f>
        <v>#N/A</v>
      </c>
      <c r="F257" s="146"/>
      <c r="G257" s="97"/>
      <c r="H257" s="155">
        <f>IF(G257="c",H256+Table1[[#This Row],[Amount]],H256)</f>
        <v>0</v>
      </c>
      <c r="I257" s="155">
        <f>IF(G257="p1",I256+Table1[Amount],I256)</f>
        <v>0</v>
      </c>
      <c r="J257" s="155">
        <f>IF(G257="p2",J256+Table1[Amount],J256)</f>
        <v>0</v>
      </c>
      <c r="K257" s="154">
        <f>IF(G257="s",K256+Table1[[#This Row],[Amount]],K256)</f>
        <v>0</v>
      </c>
      <c r="L257" s="129"/>
      <c r="M257" s="129">
        <f>Table1[[#This Row],[Amount]]</f>
        <v>0</v>
      </c>
      <c r="N257" s="129"/>
      <c r="O257" s="130">
        <f>Table1[[#This Row],[Amount]]-Table1[[#This Row],[Amount1]]</f>
        <v>0</v>
      </c>
    </row>
    <row r="258" spans="1:15" x14ac:dyDescent="0.2">
      <c r="A258" s="99"/>
      <c r="B258" s="93"/>
      <c r="C258" s="94"/>
      <c r="D258" s="95"/>
      <c r="E258" s="96" t="e">
        <f>LOOKUP(D258,Accounts!A:A,Accounts!B:B)</f>
        <v>#N/A</v>
      </c>
      <c r="F258" s="146"/>
      <c r="G258" s="97"/>
      <c r="H258" s="155">
        <f>IF(G258="c",H257+Table1[[#This Row],[Amount]],H257)</f>
        <v>0</v>
      </c>
      <c r="I258" s="155">
        <f>IF(G258="p1",I257+Table1[Amount],I257)</f>
        <v>0</v>
      </c>
      <c r="J258" s="155">
        <f>IF(G258="p2",J257+Table1[Amount],J257)</f>
        <v>0</v>
      </c>
      <c r="K258" s="154">
        <f>IF(G258="s",K257+Table1[[#This Row],[Amount]],K257)</f>
        <v>0</v>
      </c>
      <c r="L258" s="129"/>
      <c r="M258" s="129">
        <f>Table1[[#This Row],[Amount]]</f>
        <v>0</v>
      </c>
      <c r="N258" s="129"/>
      <c r="O258" s="130">
        <f>Table1[[#This Row],[Amount]]-Table1[[#This Row],[Amount1]]</f>
        <v>0</v>
      </c>
    </row>
    <row r="259" spans="1:15" x14ac:dyDescent="0.2">
      <c r="A259" s="99"/>
      <c r="B259" s="93"/>
      <c r="C259" s="94"/>
      <c r="D259" s="95"/>
      <c r="E259" s="96" t="e">
        <f>LOOKUP(D259,Accounts!A:A,Accounts!B:B)</f>
        <v>#N/A</v>
      </c>
      <c r="F259" s="146"/>
      <c r="G259" s="97"/>
      <c r="H259" s="155">
        <f>IF(G259="c",H258+Table1[[#This Row],[Amount]],H258)</f>
        <v>0</v>
      </c>
      <c r="I259" s="155">
        <f>IF(G259="p1",I258+Table1[Amount],I258)</f>
        <v>0</v>
      </c>
      <c r="J259" s="155">
        <f>IF(G259="p2",J258+Table1[Amount],J258)</f>
        <v>0</v>
      </c>
      <c r="K259" s="154">
        <f>IF(G259="s",K258+Table1[[#This Row],[Amount]],K258)</f>
        <v>0</v>
      </c>
      <c r="L259" s="129"/>
      <c r="M259" s="129">
        <f>Table1[[#This Row],[Amount]]</f>
        <v>0</v>
      </c>
      <c r="N259" s="129"/>
      <c r="O259" s="130">
        <f>Table1[[#This Row],[Amount]]-Table1[[#This Row],[Amount1]]</f>
        <v>0</v>
      </c>
    </row>
    <row r="260" spans="1:15" x14ac:dyDescent="0.2">
      <c r="A260" s="99"/>
      <c r="B260" s="93"/>
      <c r="C260" s="94"/>
      <c r="D260" s="95"/>
      <c r="E260" s="96" t="e">
        <f>LOOKUP(D260,Accounts!A:A,Accounts!B:B)</f>
        <v>#N/A</v>
      </c>
      <c r="F260" s="146"/>
      <c r="G260" s="97"/>
      <c r="H260" s="155">
        <f>IF(G260="c",H259+Table1[[#This Row],[Amount]],H259)</f>
        <v>0</v>
      </c>
      <c r="I260" s="155">
        <f>IF(G260="p1",I259+Table1[Amount],I259)</f>
        <v>0</v>
      </c>
      <c r="J260" s="155">
        <f>IF(G260="p2",J259+Table1[Amount],J259)</f>
        <v>0</v>
      </c>
      <c r="K260" s="154">
        <f>IF(G260="s",K259+Table1[[#This Row],[Amount]],K259)</f>
        <v>0</v>
      </c>
      <c r="L260" s="129"/>
      <c r="M260" s="129">
        <f>Table1[[#This Row],[Amount]]</f>
        <v>0</v>
      </c>
      <c r="N260" s="129"/>
      <c r="O260" s="130">
        <f>Table1[[#This Row],[Amount]]-Table1[[#This Row],[Amount1]]</f>
        <v>0</v>
      </c>
    </row>
    <row r="261" spans="1:15" x14ac:dyDescent="0.2">
      <c r="A261" s="99"/>
      <c r="B261" s="93"/>
      <c r="C261" s="94"/>
      <c r="D261" s="95"/>
      <c r="E261" s="96" t="e">
        <f>LOOKUP(D261,Accounts!A:A,Accounts!B:B)</f>
        <v>#N/A</v>
      </c>
      <c r="F261" s="146"/>
      <c r="G261" s="97"/>
      <c r="H261" s="155">
        <f>IF(G261="c",H260+Table1[[#This Row],[Amount]],H260)</f>
        <v>0</v>
      </c>
      <c r="I261" s="155">
        <f>IF(G261="p1",I260+Table1[Amount],I260)</f>
        <v>0</v>
      </c>
      <c r="J261" s="155">
        <f>IF(G261="p2",J260+Table1[Amount],J260)</f>
        <v>0</v>
      </c>
      <c r="K261" s="154">
        <f>IF(G261="s",K260+Table1[[#This Row],[Amount]],K260)</f>
        <v>0</v>
      </c>
      <c r="L261" s="129"/>
      <c r="M261" s="129">
        <f>Table1[[#This Row],[Amount]]</f>
        <v>0</v>
      </c>
      <c r="N261" s="129"/>
      <c r="O261" s="130">
        <f>Table1[[#This Row],[Amount]]-Table1[[#This Row],[Amount1]]</f>
        <v>0</v>
      </c>
    </row>
    <row r="262" spans="1:15" x14ac:dyDescent="0.2">
      <c r="A262" s="99"/>
      <c r="B262" s="93"/>
      <c r="C262" s="94"/>
      <c r="D262" s="95"/>
      <c r="E262" s="96" t="e">
        <f>LOOKUP(D262,Accounts!A:A,Accounts!B:B)</f>
        <v>#N/A</v>
      </c>
      <c r="F262" s="146"/>
      <c r="G262" s="97"/>
      <c r="H262" s="155">
        <f>IF(G262="c",H261+Table1[[#This Row],[Amount]],H261)</f>
        <v>0</v>
      </c>
      <c r="I262" s="155">
        <f>IF(G262="p1",I261+Table1[Amount],I261)</f>
        <v>0</v>
      </c>
      <c r="J262" s="155">
        <f>IF(G262="p2",J261+Table1[Amount],J261)</f>
        <v>0</v>
      </c>
      <c r="K262" s="154">
        <f>IF(G262="s",K261+Table1[[#This Row],[Amount]],K261)</f>
        <v>0</v>
      </c>
      <c r="L262" s="129"/>
      <c r="M262" s="129">
        <f>Table1[[#This Row],[Amount]]</f>
        <v>0</v>
      </c>
      <c r="N262" s="129"/>
      <c r="O262" s="130">
        <f>Table1[[#This Row],[Amount]]-Table1[[#This Row],[Amount1]]</f>
        <v>0</v>
      </c>
    </row>
    <row r="263" spans="1:15" x14ac:dyDescent="0.2">
      <c r="A263" s="99"/>
      <c r="B263" s="93"/>
      <c r="C263" s="94"/>
      <c r="D263" s="95"/>
      <c r="E263" s="96" t="e">
        <f>LOOKUP(D263,Accounts!A:A,Accounts!B:B)</f>
        <v>#N/A</v>
      </c>
      <c r="F263" s="146"/>
      <c r="G263" s="97"/>
      <c r="H263" s="155">
        <f>IF(G263="c",H262+Table1[[#This Row],[Amount]],H262)</f>
        <v>0</v>
      </c>
      <c r="I263" s="155">
        <f>IF(G263="p1",I262+Table1[Amount],I262)</f>
        <v>0</v>
      </c>
      <c r="J263" s="155">
        <f>IF(G263="p2",J262+Table1[Amount],J262)</f>
        <v>0</v>
      </c>
      <c r="K263" s="154">
        <f>IF(G263="s",K262+Table1[[#This Row],[Amount]],K262)</f>
        <v>0</v>
      </c>
      <c r="L263" s="129"/>
      <c r="M263" s="129">
        <f>Table1[[#This Row],[Amount]]</f>
        <v>0</v>
      </c>
      <c r="N263" s="129"/>
      <c r="O263" s="130">
        <f>Table1[[#This Row],[Amount]]-Table1[[#This Row],[Amount1]]</f>
        <v>0</v>
      </c>
    </row>
    <row r="264" spans="1:15" x14ac:dyDescent="0.2">
      <c r="A264" s="99"/>
      <c r="B264" s="93"/>
      <c r="C264" s="94"/>
      <c r="D264" s="95"/>
      <c r="E264" s="96" t="e">
        <f>LOOKUP(D264,Accounts!A:A,Accounts!B:B)</f>
        <v>#N/A</v>
      </c>
      <c r="F264" s="146"/>
      <c r="G264" s="97"/>
      <c r="H264" s="155">
        <f>IF(G264="c",H263+Table1[[#This Row],[Amount]],H263)</f>
        <v>0</v>
      </c>
      <c r="I264" s="155">
        <f>IF(G264="p1",I263+Table1[Amount],I263)</f>
        <v>0</v>
      </c>
      <c r="J264" s="155">
        <f>IF(G264="p2",J263+Table1[Amount],J263)</f>
        <v>0</v>
      </c>
      <c r="K264" s="154">
        <f>IF(G264="s",K263+Table1[[#This Row],[Amount]],K263)</f>
        <v>0</v>
      </c>
      <c r="L264" s="129"/>
      <c r="M264" s="129">
        <f>Table1[[#This Row],[Amount]]</f>
        <v>0</v>
      </c>
      <c r="N264" s="129"/>
      <c r="O264" s="130">
        <f>Table1[[#This Row],[Amount]]-Table1[[#This Row],[Amount1]]</f>
        <v>0</v>
      </c>
    </row>
    <row r="265" spans="1:15" x14ac:dyDescent="0.2">
      <c r="A265" s="99"/>
      <c r="B265" s="93"/>
      <c r="C265" s="94"/>
      <c r="D265" s="95"/>
      <c r="E265" s="96" t="e">
        <f>LOOKUP(D265,Accounts!A:A,Accounts!B:B)</f>
        <v>#N/A</v>
      </c>
      <c r="F265" s="146"/>
      <c r="G265" s="97"/>
      <c r="H265" s="155">
        <f>IF(G265="c",H264+Table1[[#This Row],[Amount]],H264)</f>
        <v>0</v>
      </c>
      <c r="I265" s="155">
        <f>IF(G265="p1",I264+Table1[Amount],I264)</f>
        <v>0</v>
      </c>
      <c r="J265" s="155">
        <f>IF(G265="p2",J264+Table1[Amount],J264)</f>
        <v>0</v>
      </c>
      <c r="K265" s="154">
        <f>IF(G265="s",K264+Table1[[#This Row],[Amount]],K264)</f>
        <v>0</v>
      </c>
      <c r="L265" s="129"/>
      <c r="M265" s="129">
        <f>Table1[[#This Row],[Amount]]</f>
        <v>0</v>
      </c>
      <c r="N265" s="129"/>
      <c r="O265" s="130">
        <f>Table1[[#This Row],[Amount]]-Table1[[#This Row],[Amount1]]</f>
        <v>0</v>
      </c>
    </row>
    <row r="266" spans="1:15" x14ac:dyDescent="0.2">
      <c r="A266" s="99"/>
      <c r="B266" s="93"/>
      <c r="C266" s="94"/>
      <c r="D266" s="95"/>
      <c r="E266" s="100" t="e">
        <f>LOOKUP(D266,Accounts!A:A,Accounts!B:B)</f>
        <v>#N/A</v>
      </c>
      <c r="F266" s="146"/>
      <c r="G266" s="97"/>
      <c r="H266" s="155">
        <f>IF(G266="c",H265+Table1[[#This Row],[Amount]],H265)</f>
        <v>0</v>
      </c>
      <c r="I266" s="155">
        <f>IF(G266="p1",I265+Table1[Amount],I265)</f>
        <v>0</v>
      </c>
      <c r="J266" s="155">
        <f>IF(G266="p2",J265+Table1[Amount],J265)</f>
        <v>0</v>
      </c>
      <c r="K266" s="154">
        <f>IF(G266="s",K265+Table1[[#This Row],[Amount]],K265)</f>
        <v>0</v>
      </c>
      <c r="L266" s="129"/>
      <c r="M266" s="129">
        <f>Table1[[#This Row],[Amount]]</f>
        <v>0</v>
      </c>
      <c r="N266" s="129"/>
      <c r="O266" s="130">
        <f>Table1[[#This Row],[Amount]]-Table1[[#This Row],[Amount1]]</f>
        <v>0</v>
      </c>
    </row>
    <row r="267" spans="1:15" x14ac:dyDescent="0.2">
      <c r="A267" s="99"/>
      <c r="B267" s="93"/>
      <c r="C267" s="94"/>
      <c r="D267" s="95"/>
      <c r="E267" s="96" t="e">
        <f>LOOKUP(D267,Accounts!A:A,Accounts!B:B)</f>
        <v>#N/A</v>
      </c>
      <c r="F267" s="146"/>
      <c r="G267" s="97"/>
      <c r="H267" s="155">
        <f>IF(G267="c",H266+Table1[[#This Row],[Amount]],H266)</f>
        <v>0</v>
      </c>
      <c r="I267" s="155">
        <f>IF(G267="p1",I266+Table1[Amount],I266)</f>
        <v>0</v>
      </c>
      <c r="J267" s="155">
        <f>IF(G267="p2",J266+Table1[Amount],J266)</f>
        <v>0</v>
      </c>
      <c r="K267" s="154">
        <f>IF(G267="s",K266+Table1[[#This Row],[Amount]],K266)</f>
        <v>0</v>
      </c>
      <c r="L267" s="129"/>
      <c r="M267" s="129">
        <f>Table1[[#This Row],[Amount]]</f>
        <v>0</v>
      </c>
      <c r="N267" s="129"/>
      <c r="O267" s="130">
        <f>Table1[[#This Row],[Amount]]-Table1[[#This Row],[Amount1]]</f>
        <v>0</v>
      </c>
    </row>
    <row r="268" spans="1:15" x14ac:dyDescent="0.2">
      <c r="A268" s="99"/>
      <c r="B268" s="93"/>
      <c r="C268" s="94"/>
      <c r="D268" s="95"/>
      <c r="E268" s="96" t="e">
        <f>LOOKUP(D268,Accounts!A:A,Accounts!B:B)</f>
        <v>#N/A</v>
      </c>
      <c r="F268" s="146"/>
      <c r="G268" s="97"/>
      <c r="H268" s="155">
        <f>IF(G268="c",H267+Table1[[#This Row],[Amount]],H267)</f>
        <v>0</v>
      </c>
      <c r="I268" s="155">
        <f>IF(G268="p1",I267+Table1[Amount],I267)</f>
        <v>0</v>
      </c>
      <c r="J268" s="155">
        <f>IF(G268="p2",J267+Table1[Amount],J267)</f>
        <v>0</v>
      </c>
      <c r="K268" s="154">
        <f>IF(G268="s",K267+Table1[[#This Row],[Amount]],K267)</f>
        <v>0</v>
      </c>
      <c r="L268" s="129"/>
      <c r="M268" s="129">
        <f>Table1[[#This Row],[Amount]]</f>
        <v>0</v>
      </c>
      <c r="N268" s="129"/>
      <c r="O268" s="130">
        <f>Table1[[#This Row],[Amount]]-Table1[[#This Row],[Amount1]]</f>
        <v>0</v>
      </c>
    </row>
    <row r="269" spans="1:15" x14ac:dyDescent="0.2">
      <c r="A269" s="99"/>
      <c r="B269" s="93"/>
      <c r="C269" s="94"/>
      <c r="D269" s="95"/>
      <c r="E269" s="96" t="e">
        <f>LOOKUP(D269,Accounts!A:A,Accounts!B:B)</f>
        <v>#N/A</v>
      </c>
      <c r="F269" s="146"/>
      <c r="G269" s="97"/>
      <c r="H269" s="155">
        <f>IF(G269="c",H268+Table1[[#This Row],[Amount]],H268)</f>
        <v>0</v>
      </c>
      <c r="I269" s="155">
        <f>IF(G269="p1",I268+Table1[Amount],I268)</f>
        <v>0</v>
      </c>
      <c r="J269" s="155">
        <f>IF(G269="p2",J268+Table1[Amount],J268)</f>
        <v>0</v>
      </c>
      <c r="K269" s="154">
        <f>IF(G269="s",K268+Table1[[#This Row],[Amount]],K268)</f>
        <v>0</v>
      </c>
      <c r="L269" s="129"/>
      <c r="M269" s="129">
        <f>Table1[[#This Row],[Amount]]</f>
        <v>0</v>
      </c>
      <c r="N269" s="129"/>
      <c r="O269" s="130">
        <f>Table1[[#This Row],[Amount]]-Table1[[#This Row],[Amount1]]</f>
        <v>0</v>
      </c>
    </row>
    <row r="270" spans="1:15" x14ac:dyDescent="0.2">
      <c r="A270" s="99"/>
      <c r="B270" s="93"/>
      <c r="C270" s="94"/>
      <c r="D270" s="95"/>
      <c r="E270" s="100" t="e">
        <f>LOOKUP(D270,Accounts!A:A,Accounts!B:B)</f>
        <v>#N/A</v>
      </c>
      <c r="F270" s="146"/>
      <c r="G270" s="97"/>
      <c r="H270" s="155">
        <f>IF(G270="c",H269+Table1[[#This Row],[Amount]],H269)</f>
        <v>0</v>
      </c>
      <c r="I270" s="155">
        <f>IF(G270="p1",I269+Table1[Amount],I269)</f>
        <v>0</v>
      </c>
      <c r="J270" s="155">
        <f>IF(G270="p2",J269+Table1[Amount],J269)</f>
        <v>0</v>
      </c>
      <c r="K270" s="154">
        <f>IF(G270="s",K269+Table1[[#This Row],[Amount]],K269)</f>
        <v>0</v>
      </c>
      <c r="L270" s="129"/>
      <c r="M270" s="129">
        <f>Table1[[#This Row],[Amount]]</f>
        <v>0</v>
      </c>
      <c r="N270" s="129"/>
      <c r="O270" s="130">
        <f>Table1[[#This Row],[Amount]]-Table1[[#This Row],[Amount1]]</f>
        <v>0</v>
      </c>
    </row>
    <row r="271" spans="1:15" x14ac:dyDescent="0.2">
      <c r="A271" s="99"/>
      <c r="B271" s="93"/>
      <c r="C271" s="94"/>
      <c r="D271" s="95"/>
      <c r="E271" s="96" t="e">
        <f>LOOKUP(D271,Accounts!A:A,Accounts!B:B)</f>
        <v>#N/A</v>
      </c>
      <c r="F271" s="146"/>
      <c r="G271" s="97"/>
      <c r="H271" s="155">
        <f>IF(G271="c",H270+Table1[[#This Row],[Amount]],H270)</f>
        <v>0</v>
      </c>
      <c r="I271" s="155">
        <f>IF(G271="p1",I270+Table1[Amount],I270)</f>
        <v>0</v>
      </c>
      <c r="J271" s="155">
        <f>IF(G271="p2",J270+Table1[Amount],J270)</f>
        <v>0</v>
      </c>
      <c r="K271" s="154">
        <f>IF(G271="s",K270+Table1[[#This Row],[Amount]],K270)</f>
        <v>0</v>
      </c>
      <c r="L271" s="129"/>
      <c r="M271" s="129">
        <f>Table1[[#This Row],[Amount]]</f>
        <v>0</v>
      </c>
      <c r="N271" s="129"/>
      <c r="O271" s="130">
        <f>Table1[[#This Row],[Amount]]-Table1[[#This Row],[Amount1]]</f>
        <v>0</v>
      </c>
    </row>
    <row r="272" spans="1:15" x14ac:dyDescent="0.2">
      <c r="A272" s="99"/>
      <c r="B272" s="93"/>
      <c r="C272" s="94"/>
      <c r="D272" s="95"/>
      <c r="E272" s="96" t="e">
        <f>LOOKUP(D272,Accounts!A:A,Accounts!B:B)</f>
        <v>#N/A</v>
      </c>
      <c r="F272" s="146"/>
      <c r="G272" s="97"/>
      <c r="H272" s="155">
        <f>IF(G272="c",H271+Table1[[#This Row],[Amount]],H271)</f>
        <v>0</v>
      </c>
      <c r="I272" s="155">
        <f>IF(G272="p1",I271+Table1[Amount],I271)</f>
        <v>0</v>
      </c>
      <c r="J272" s="155">
        <f>IF(G272="p2",J271+Table1[Amount],J271)</f>
        <v>0</v>
      </c>
      <c r="K272" s="154">
        <f>IF(G272="s",K271+Table1[[#This Row],[Amount]],K271)</f>
        <v>0</v>
      </c>
      <c r="L272" s="129"/>
      <c r="M272" s="129">
        <f>Table1[[#This Row],[Amount]]</f>
        <v>0</v>
      </c>
      <c r="N272" s="129"/>
      <c r="O272" s="130">
        <f>Table1[[#This Row],[Amount]]-Table1[[#This Row],[Amount1]]</f>
        <v>0</v>
      </c>
    </row>
    <row r="273" spans="1:15" x14ac:dyDescent="0.2">
      <c r="A273" s="99"/>
      <c r="B273" s="93"/>
      <c r="C273" s="94"/>
      <c r="D273" s="95"/>
      <c r="E273" s="96" t="e">
        <f>LOOKUP(D273,Accounts!A:A,Accounts!B:B)</f>
        <v>#N/A</v>
      </c>
      <c r="F273" s="146"/>
      <c r="G273" s="97"/>
      <c r="H273" s="155">
        <f>IF(G273="c",H272+Table1[[#This Row],[Amount]],H272)</f>
        <v>0</v>
      </c>
      <c r="I273" s="155">
        <f>IF(G273="p1",I272+Table1[Amount],I272)</f>
        <v>0</v>
      </c>
      <c r="J273" s="155">
        <f>IF(G273="p2",J272+Table1[Amount],J272)</f>
        <v>0</v>
      </c>
      <c r="K273" s="154">
        <f>IF(G273="s",K272+Table1[[#This Row],[Amount]],K272)</f>
        <v>0</v>
      </c>
      <c r="L273" s="129"/>
      <c r="M273" s="129">
        <f>Table1[[#This Row],[Amount]]</f>
        <v>0</v>
      </c>
      <c r="N273" s="129"/>
      <c r="O273" s="130">
        <f>Table1[[#This Row],[Amount]]-Table1[[#This Row],[Amount1]]</f>
        <v>0</v>
      </c>
    </row>
    <row r="274" spans="1:15" x14ac:dyDescent="0.2">
      <c r="A274" s="99"/>
      <c r="B274" s="93"/>
      <c r="C274" s="94"/>
      <c r="D274" s="95"/>
      <c r="E274" s="96" t="e">
        <f>LOOKUP(D274,Accounts!A:A,Accounts!B:B)</f>
        <v>#N/A</v>
      </c>
      <c r="F274" s="146"/>
      <c r="G274" s="97"/>
      <c r="H274" s="155">
        <f>IF(G274="c",H273+Table1[[#This Row],[Amount]],H273)</f>
        <v>0</v>
      </c>
      <c r="I274" s="155">
        <f>IF(G274="p1",I273+Table1[Amount],I273)</f>
        <v>0</v>
      </c>
      <c r="J274" s="155">
        <f>IF(G274="p2",J273+Table1[Amount],J273)</f>
        <v>0</v>
      </c>
      <c r="K274" s="154">
        <f>IF(G274="s",K273+Table1[[#This Row],[Amount]],K273)</f>
        <v>0</v>
      </c>
      <c r="L274" s="129"/>
      <c r="M274" s="129">
        <f>Table1[[#This Row],[Amount]]</f>
        <v>0</v>
      </c>
      <c r="N274" s="129"/>
      <c r="O274" s="130">
        <f>Table1[[#This Row],[Amount]]-Table1[[#This Row],[Amount1]]</f>
        <v>0</v>
      </c>
    </row>
    <row r="275" spans="1:15" x14ac:dyDescent="0.2">
      <c r="A275" s="99"/>
      <c r="B275" s="93"/>
      <c r="C275" s="94"/>
      <c r="D275" s="95"/>
      <c r="E275" s="96" t="e">
        <f>LOOKUP(D275,Accounts!A:A,Accounts!B:B)</f>
        <v>#N/A</v>
      </c>
      <c r="F275" s="146"/>
      <c r="G275" s="97"/>
      <c r="H275" s="155">
        <f>IF(G275="c",H274+Table1[[#This Row],[Amount]],H274)</f>
        <v>0</v>
      </c>
      <c r="I275" s="155">
        <f>IF(G275="p1",I274+Table1[Amount],I274)</f>
        <v>0</v>
      </c>
      <c r="J275" s="155">
        <f>IF(G275="p2",J274+Table1[Amount],J274)</f>
        <v>0</v>
      </c>
      <c r="K275" s="154">
        <f>IF(G275="s",K274+Table1[[#This Row],[Amount]],K274)</f>
        <v>0</v>
      </c>
      <c r="L275" s="129"/>
      <c r="M275" s="129">
        <f>Table1[[#This Row],[Amount]]</f>
        <v>0</v>
      </c>
      <c r="N275" s="129"/>
      <c r="O275" s="130">
        <f>Table1[[#This Row],[Amount]]-Table1[[#This Row],[Amount1]]</f>
        <v>0</v>
      </c>
    </row>
    <row r="276" spans="1:15" x14ac:dyDescent="0.2">
      <c r="A276" s="99"/>
      <c r="B276" s="93"/>
      <c r="C276" s="94"/>
      <c r="D276" s="95"/>
      <c r="E276" s="96" t="e">
        <f>LOOKUP(D276,Accounts!A:A,Accounts!B:B)</f>
        <v>#N/A</v>
      </c>
      <c r="F276" s="146"/>
      <c r="G276" s="97"/>
      <c r="H276" s="155">
        <f>IF(G276="c",H275+Table1[[#This Row],[Amount]],H275)</f>
        <v>0</v>
      </c>
      <c r="I276" s="155">
        <f>IF(G276="p1",I275+Table1[Amount],I275)</f>
        <v>0</v>
      </c>
      <c r="J276" s="155">
        <f>IF(G276="p2",J275+Table1[Amount],J275)</f>
        <v>0</v>
      </c>
      <c r="K276" s="154">
        <f>IF(G276="s",K275+Table1[[#This Row],[Amount]],K275)</f>
        <v>0</v>
      </c>
      <c r="L276" s="129"/>
      <c r="M276" s="129">
        <f>Table1[[#This Row],[Amount]]</f>
        <v>0</v>
      </c>
      <c r="N276" s="129"/>
      <c r="O276" s="130">
        <f>Table1[[#This Row],[Amount]]-Table1[[#This Row],[Amount1]]</f>
        <v>0</v>
      </c>
    </row>
    <row r="277" spans="1:15" x14ac:dyDescent="0.2">
      <c r="A277" s="99"/>
      <c r="B277" s="93"/>
      <c r="C277" s="103"/>
      <c r="D277" s="104"/>
      <c r="E277" s="112" t="e">
        <f>LOOKUP(D277,Accounts!A:A,Accounts!B:B)</f>
        <v>#N/A</v>
      </c>
      <c r="F277" s="147"/>
      <c r="G277" s="97"/>
      <c r="H277" s="155">
        <f>IF(G277="c",H276+Table1[[#This Row],[Amount]],H276)</f>
        <v>0</v>
      </c>
      <c r="I277" s="155">
        <f>IF(G277="p1",I276+Table1[Amount],I276)</f>
        <v>0</v>
      </c>
      <c r="J277" s="155">
        <f>IF(G277="p2",J276+Table1[Amount],J276)</f>
        <v>0</v>
      </c>
      <c r="K277" s="154">
        <f>IF(G277="s",K276+Table1[[#This Row],[Amount]],K276)</f>
        <v>0</v>
      </c>
      <c r="L277" s="129"/>
      <c r="M277" s="129">
        <f>Table1[[#This Row],[Amount]]</f>
        <v>0</v>
      </c>
      <c r="N277" s="129"/>
      <c r="O277" s="130">
        <f>Table1[[#This Row],[Amount]]-Table1[[#This Row],[Amount1]]</f>
        <v>0</v>
      </c>
    </row>
    <row r="278" spans="1:15" x14ac:dyDescent="0.2">
      <c r="A278" s="99"/>
      <c r="B278" s="93"/>
      <c r="C278" s="94"/>
      <c r="D278" s="95"/>
      <c r="E278" s="96" t="e">
        <f>LOOKUP(D278,Accounts!A:A,Accounts!B:B)</f>
        <v>#N/A</v>
      </c>
      <c r="F278" s="146"/>
      <c r="G278" s="97"/>
      <c r="H278" s="155">
        <f>IF(G278="c",H277+Table1[[#This Row],[Amount]],H277)</f>
        <v>0</v>
      </c>
      <c r="I278" s="155">
        <f>IF(G278="p1",I277+Table1[Amount],I277)</f>
        <v>0</v>
      </c>
      <c r="J278" s="155">
        <f>IF(G278="p2",J277+Table1[Amount],J277)</f>
        <v>0</v>
      </c>
      <c r="K278" s="154">
        <f>IF(G278="s",K277+Table1[[#This Row],[Amount]],K277)</f>
        <v>0</v>
      </c>
      <c r="L278" s="129"/>
      <c r="M278" s="129">
        <f>Table1[[#This Row],[Amount]]</f>
        <v>0</v>
      </c>
      <c r="N278" s="129"/>
      <c r="O278" s="130">
        <f>Table1[[#This Row],[Amount]]-Table1[[#This Row],[Amount1]]</f>
        <v>0</v>
      </c>
    </row>
    <row r="279" spans="1:15" x14ac:dyDescent="0.2">
      <c r="A279" s="99"/>
      <c r="B279" s="93"/>
      <c r="C279" s="94"/>
      <c r="D279" s="95"/>
      <c r="E279" s="96" t="e">
        <f>LOOKUP(D279,Accounts!A:A,Accounts!B:B)</f>
        <v>#N/A</v>
      </c>
      <c r="F279" s="146"/>
      <c r="G279" s="97"/>
      <c r="H279" s="155">
        <f>IF(G279="c",H278+Table1[[#This Row],[Amount]],H278)</f>
        <v>0</v>
      </c>
      <c r="I279" s="155">
        <f>IF(G279="p1",I278+Table1[Amount],I278)</f>
        <v>0</v>
      </c>
      <c r="J279" s="155">
        <f>IF(G279="p2",J278+Table1[Amount],J278)</f>
        <v>0</v>
      </c>
      <c r="K279" s="154">
        <f>IF(G279="s",K278+Table1[[#This Row],[Amount]],K278)</f>
        <v>0</v>
      </c>
      <c r="L279" s="129"/>
      <c r="M279" s="129">
        <f>Table1[[#This Row],[Amount]]</f>
        <v>0</v>
      </c>
      <c r="N279" s="129"/>
      <c r="O279" s="130">
        <f>Table1[[#This Row],[Amount]]-Table1[[#This Row],[Amount1]]</f>
        <v>0</v>
      </c>
    </row>
    <row r="280" spans="1:15" x14ac:dyDescent="0.2">
      <c r="A280" s="99"/>
      <c r="B280" s="93"/>
      <c r="C280" s="94"/>
      <c r="D280" s="95"/>
      <c r="E280" s="96" t="e">
        <f>LOOKUP(D280,Accounts!A:A,Accounts!B:B)</f>
        <v>#N/A</v>
      </c>
      <c r="F280" s="146"/>
      <c r="G280" s="97"/>
      <c r="H280" s="155">
        <f>IF(G280="c",H279+Table1[[#This Row],[Amount]],H279)</f>
        <v>0</v>
      </c>
      <c r="I280" s="155">
        <f>IF(G280="p1",I279+Table1[Amount],I279)</f>
        <v>0</v>
      </c>
      <c r="J280" s="155">
        <f>IF(G280="p2",J279+Table1[Amount],J279)</f>
        <v>0</v>
      </c>
      <c r="K280" s="154">
        <f>IF(G280="s",K279+Table1[[#This Row],[Amount]],K279)</f>
        <v>0</v>
      </c>
      <c r="L280" s="129"/>
      <c r="M280" s="129">
        <f>Table1[[#This Row],[Amount]]</f>
        <v>0</v>
      </c>
      <c r="N280" s="129"/>
      <c r="O280" s="130">
        <f>Table1[[#This Row],[Amount]]-Table1[[#This Row],[Amount1]]</f>
        <v>0</v>
      </c>
    </row>
    <row r="281" spans="1:15" x14ac:dyDescent="0.2">
      <c r="A281" s="99"/>
      <c r="B281" s="93"/>
      <c r="C281" s="94"/>
      <c r="D281" s="95"/>
      <c r="E281" s="100" t="e">
        <f>LOOKUP(D281,Accounts!A:A,Accounts!B:B)</f>
        <v>#N/A</v>
      </c>
      <c r="F281" s="146"/>
      <c r="G281" s="97"/>
      <c r="H281" s="155">
        <f>IF(G281="c",H280+Table1[[#This Row],[Amount]],H280)</f>
        <v>0</v>
      </c>
      <c r="I281" s="155">
        <f>IF(G281="p1",I280+Table1[Amount],I280)</f>
        <v>0</v>
      </c>
      <c r="J281" s="155">
        <f>IF(G281="p2",J280+Table1[Amount],J280)</f>
        <v>0</v>
      </c>
      <c r="K281" s="154">
        <f>IF(G281="s",K280+Table1[[#This Row],[Amount]],K280)</f>
        <v>0</v>
      </c>
      <c r="L281" s="129"/>
      <c r="M281" s="129">
        <f>Table1[[#This Row],[Amount]]</f>
        <v>0</v>
      </c>
      <c r="N281" s="129"/>
      <c r="O281" s="130">
        <f>Table1[[#This Row],[Amount]]-Table1[[#This Row],[Amount1]]</f>
        <v>0</v>
      </c>
    </row>
    <row r="282" spans="1:15" x14ac:dyDescent="0.2">
      <c r="A282" s="99"/>
      <c r="B282" s="93"/>
      <c r="C282" s="94"/>
      <c r="D282" s="95"/>
      <c r="E282" s="96" t="e">
        <f>LOOKUP(D282,Accounts!A:A,Accounts!B:B)</f>
        <v>#N/A</v>
      </c>
      <c r="F282" s="146"/>
      <c r="G282" s="97"/>
      <c r="H282" s="155">
        <f>IF(G282="c",H281+Table1[[#This Row],[Amount]],H281)</f>
        <v>0</v>
      </c>
      <c r="I282" s="155">
        <f>IF(G282="p1",I281+Table1[Amount],I281)</f>
        <v>0</v>
      </c>
      <c r="J282" s="155">
        <f>IF(G282="p2",J281+Table1[Amount],J281)</f>
        <v>0</v>
      </c>
      <c r="K282" s="154">
        <f>IF(G282="s",K281+Table1[[#This Row],[Amount]],K281)</f>
        <v>0</v>
      </c>
      <c r="L282" s="129"/>
      <c r="M282" s="129">
        <f>Table1[[#This Row],[Amount]]</f>
        <v>0</v>
      </c>
      <c r="N282" s="129"/>
      <c r="O282" s="130">
        <f>Table1[[#This Row],[Amount]]-Table1[[#This Row],[Amount1]]</f>
        <v>0</v>
      </c>
    </row>
    <row r="283" spans="1:15" x14ac:dyDescent="0.2">
      <c r="A283" s="99"/>
      <c r="B283" s="93"/>
      <c r="C283" s="94"/>
      <c r="D283" s="95"/>
      <c r="E283" s="96" t="e">
        <f>LOOKUP(D283,Accounts!A:A,Accounts!B:B)</f>
        <v>#N/A</v>
      </c>
      <c r="F283" s="146"/>
      <c r="G283" s="97"/>
      <c r="H283" s="155">
        <f>IF(G283="c",H282+Table1[[#This Row],[Amount]],H282)</f>
        <v>0</v>
      </c>
      <c r="I283" s="155">
        <f>IF(G283="p1",I282+Table1[Amount],I282)</f>
        <v>0</v>
      </c>
      <c r="J283" s="155">
        <f>IF(G283="p2",J282+Table1[Amount],J282)</f>
        <v>0</v>
      </c>
      <c r="K283" s="154">
        <f>IF(G283="s",K282+Table1[[#This Row],[Amount]],K282)</f>
        <v>0</v>
      </c>
      <c r="L283" s="129"/>
      <c r="M283" s="129">
        <f>Table1[[#This Row],[Amount]]</f>
        <v>0</v>
      </c>
      <c r="N283" s="129"/>
      <c r="O283" s="130">
        <f>Table1[[#This Row],[Amount]]-Table1[[#This Row],[Amount1]]</f>
        <v>0</v>
      </c>
    </row>
    <row r="284" spans="1:15" x14ac:dyDescent="0.2">
      <c r="A284" s="99"/>
      <c r="B284" s="93"/>
      <c r="C284" s="94"/>
      <c r="D284" s="95"/>
      <c r="E284" s="96" t="e">
        <f>LOOKUP(D284,Accounts!A:A,Accounts!B:B)</f>
        <v>#N/A</v>
      </c>
      <c r="F284" s="146"/>
      <c r="G284" s="97"/>
      <c r="H284" s="155">
        <f>IF(G284="c",H283+Table1[[#This Row],[Amount]],H283)</f>
        <v>0</v>
      </c>
      <c r="I284" s="155">
        <f>IF(G284="p1",I283+Table1[Amount],I283)</f>
        <v>0</v>
      </c>
      <c r="J284" s="155">
        <f>IF(G284="p2",J283+Table1[Amount],J283)</f>
        <v>0</v>
      </c>
      <c r="K284" s="154">
        <f>IF(G284="s",K283+Table1[[#This Row],[Amount]],K283)</f>
        <v>0</v>
      </c>
      <c r="L284" s="129"/>
      <c r="M284" s="129">
        <f>Table1[[#This Row],[Amount]]</f>
        <v>0</v>
      </c>
      <c r="N284" s="129"/>
      <c r="O284" s="130">
        <f>Table1[[#This Row],[Amount]]-Table1[[#This Row],[Amount1]]</f>
        <v>0</v>
      </c>
    </row>
    <row r="285" spans="1:15" x14ac:dyDescent="0.2">
      <c r="A285" s="99"/>
      <c r="B285" s="93"/>
      <c r="C285" s="103"/>
      <c r="D285" s="104"/>
      <c r="E285" s="101" t="e">
        <f>LOOKUP(D285,Accounts!A:A,Accounts!B:B)</f>
        <v>#N/A</v>
      </c>
      <c r="F285" s="147"/>
      <c r="G285" s="97"/>
      <c r="H285" s="155">
        <f>IF(G285="c",H284+Table1[[#This Row],[Amount]],H284)</f>
        <v>0</v>
      </c>
      <c r="I285" s="155">
        <f>IF(G285="p1",I284+Table1[Amount],I284)</f>
        <v>0</v>
      </c>
      <c r="J285" s="155">
        <f>IF(G285="p2",J284+Table1[Amount],J284)</f>
        <v>0</v>
      </c>
      <c r="K285" s="154">
        <f>IF(G285="s",K284+Table1[[#This Row],[Amount]],K284)</f>
        <v>0</v>
      </c>
      <c r="L285" s="129"/>
      <c r="M285" s="129">
        <f>Table1[[#This Row],[Amount]]</f>
        <v>0</v>
      </c>
      <c r="N285" s="129"/>
      <c r="O285" s="130">
        <f>Table1[[#This Row],[Amount]]-Table1[[#This Row],[Amount1]]</f>
        <v>0</v>
      </c>
    </row>
    <row r="286" spans="1:15" x14ac:dyDescent="0.2">
      <c r="A286" s="99"/>
      <c r="B286" s="93"/>
      <c r="C286" s="103"/>
      <c r="D286" s="104"/>
      <c r="E286" s="101" t="e">
        <f>LOOKUP(D286,Accounts!A:A,Accounts!B:B)</f>
        <v>#N/A</v>
      </c>
      <c r="F286" s="147"/>
      <c r="G286" s="97"/>
      <c r="H286" s="155">
        <f>IF(G286="c",H285+Table1[[#This Row],[Amount]],H285)</f>
        <v>0</v>
      </c>
      <c r="I286" s="155">
        <f>IF(G286="p1",I285+Table1[Amount],I285)</f>
        <v>0</v>
      </c>
      <c r="J286" s="155">
        <f>IF(G286="p2",J285+Table1[Amount],J285)</f>
        <v>0</v>
      </c>
      <c r="K286" s="154">
        <f>IF(G286="s",K285+Table1[[#This Row],[Amount]],K285)</f>
        <v>0</v>
      </c>
      <c r="L286" s="129"/>
      <c r="M286" s="129">
        <f>Table1[[#This Row],[Amount]]</f>
        <v>0</v>
      </c>
      <c r="N286" s="129"/>
      <c r="O286" s="130">
        <f>Table1[[#This Row],[Amount]]-Table1[[#This Row],[Amount1]]</f>
        <v>0</v>
      </c>
    </row>
    <row r="287" spans="1:15" x14ac:dyDescent="0.2">
      <c r="A287" s="99"/>
      <c r="B287" s="93"/>
      <c r="C287" s="103"/>
      <c r="D287" s="104"/>
      <c r="E287" s="112" t="e">
        <f>LOOKUP(D287,Accounts!A:A,Accounts!B:B)</f>
        <v>#N/A</v>
      </c>
      <c r="F287" s="147"/>
      <c r="G287" s="97"/>
      <c r="H287" s="155">
        <f>IF(G287="c",H286+Table1[[#This Row],[Amount]],H286)</f>
        <v>0</v>
      </c>
      <c r="I287" s="155">
        <f>IF(G287="p1",I286+Table1[Amount],I286)</f>
        <v>0</v>
      </c>
      <c r="J287" s="155">
        <f>IF(G287="p2",J286+Table1[Amount],J286)</f>
        <v>0</v>
      </c>
      <c r="K287" s="154">
        <f>IF(G287="s",K286+Table1[[#This Row],[Amount]],K286)</f>
        <v>0</v>
      </c>
      <c r="L287" s="129"/>
      <c r="M287" s="129">
        <f>Table1[[#This Row],[Amount]]</f>
        <v>0</v>
      </c>
      <c r="N287" s="129"/>
      <c r="O287" s="130">
        <f>Table1[[#This Row],[Amount]]-Table1[[#This Row],[Amount1]]</f>
        <v>0</v>
      </c>
    </row>
    <row r="288" spans="1:15" x14ac:dyDescent="0.2">
      <c r="A288" s="99"/>
      <c r="B288" s="93"/>
      <c r="C288" s="94"/>
      <c r="D288" s="95"/>
      <c r="E288" s="96" t="e">
        <f>LOOKUP(D288,Accounts!A:A,Accounts!B:B)</f>
        <v>#N/A</v>
      </c>
      <c r="F288" s="146"/>
      <c r="G288" s="97"/>
      <c r="H288" s="155">
        <f>IF(G288="c",H287+Table1[[#This Row],[Amount]],H287)</f>
        <v>0</v>
      </c>
      <c r="I288" s="155">
        <f>IF(G288="p1",I287+Table1[Amount],I287)</f>
        <v>0</v>
      </c>
      <c r="J288" s="155">
        <f>IF(G288="p2",J287+Table1[Amount],J287)</f>
        <v>0</v>
      </c>
      <c r="K288" s="154">
        <f>IF(G288="s",K287+Table1[[#This Row],[Amount]],K287)</f>
        <v>0</v>
      </c>
      <c r="L288" s="129"/>
      <c r="M288" s="129">
        <f>Table1[[#This Row],[Amount]]</f>
        <v>0</v>
      </c>
      <c r="N288" s="129"/>
      <c r="O288" s="130">
        <f>Table1[[#This Row],[Amount]]-Table1[[#This Row],[Amount1]]</f>
        <v>0</v>
      </c>
    </row>
    <row r="289" spans="1:15" x14ac:dyDescent="0.2">
      <c r="A289" s="99"/>
      <c r="B289" s="93"/>
      <c r="C289" s="103"/>
      <c r="D289" s="104"/>
      <c r="E289" s="112" t="e">
        <f>LOOKUP(D289,Accounts!A:A,Accounts!B:B)</f>
        <v>#N/A</v>
      </c>
      <c r="F289" s="147"/>
      <c r="G289" s="97"/>
      <c r="H289" s="155">
        <f>IF(G289="c",H288+Table1[[#This Row],[Amount]],H288)</f>
        <v>0</v>
      </c>
      <c r="I289" s="155">
        <f>IF(G289="p1",I288+Table1[Amount],I288)</f>
        <v>0</v>
      </c>
      <c r="J289" s="155">
        <f>IF(G289="p2",J288+Table1[Amount],J288)</f>
        <v>0</v>
      </c>
      <c r="K289" s="154">
        <f>IF(G289="s",K288+Table1[[#This Row],[Amount]],K288)</f>
        <v>0</v>
      </c>
      <c r="L289" s="129"/>
      <c r="M289" s="129">
        <f>Table1[[#This Row],[Amount]]</f>
        <v>0</v>
      </c>
      <c r="N289" s="129"/>
      <c r="O289" s="130">
        <f>Table1[[#This Row],[Amount]]-Table1[[#This Row],[Amount1]]</f>
        <v>0</v>
      </c>
    </row>
    <row r="290" spans="1:15" x14ac:dyDescent="0.2">
      <c r="A290" s="99"/>
      <c r="B290" s="93"/>
      <c r="C290" s="103"/>
      <c r="D290" s="104"/>
      <c r="E290" s="112" t="e">
        <f>LOOKUP(D290,Accounts!A:A,Accounts!B:B)</f>
        <v>#N/A</v>
      </c>
      <c r="F290" s="147"/>
      <c r="G290" s="97"/>
      <c r="H290" s="155">
        <f>IF(G290="c",H289+Table1[[#This Row],[Amount]],H289)</f>
        <v>0</v>
      </c>
      <c r="I290" s="155">
        <f>IF(G290="p1",I289+Table1[Amount],I289)</f>
        <v>0</v>
      </c>
      <c r="J290" s="155">
        <f>IF(G290="p2",J289+Table1[Amount],J289)</f>
        <v>0</v>
      </c>
      <c r="K290" s="154">
        <f>IF(G290="s",K289+Table1[[#This Row],[Amount]],K289)</f>
        <v>0</v>
      </c>
      <c r="L290" s="129"/>
      <c r="M290" s="129">
        <f>Table1[[#This Row],[Amount]]</f>
        <v>0</v>
      </c>
      <c r="N290" s="129"/>
      <c r="O290" s="130">
        <f>Table1[[#This Row],[Amount]]-Table1[[#This Row],[Amount1]]</f>
        <v>0</v>
      </c>
    </row>
    <row r="291" spans="1:15" x14ac:dyDescent="0.2">
      <c r="A291" s="99"/>
      <c r="B291" s="93"/>
      <c r="C291" s="103"/>
      <c r="D291" s="104"/>
      <c r="E291" s="112" t="e">
        <f>LOOKUP(D291,Accounts!A:A,Accounts!B:B)</f>
        <v>#N/A</v>
      </c>
      <c r="F291" s="147"/>
      <c r="G291" s="97"/>
      <c r="H291" s="155">
        <f>IF(G291="c",H290+Table1[[#This Row],[Amount]],H290)</f>
        <v>0</v>
      </c>
      <c r="I291" s="155">
        <f>IF(G291="p1",I290+Table1[Amount],I290)</f>
        <v>0</v>
      </c>
      <c r="J291" s="155">
        <f>IF(G291="p2",J290+Table1[Amount],J290)</f>
        <v>0</v>
      </c>
      <c r="K291" s="154">
        <f>IF(G291="s",K290+Table1[[#This Row],[Amount]],K290)</f>
        <v>0</v>
      </c>
      <c r="L291" s="129"/>
      <c r="M291" s="129">
        <f>Table1[[#This Row],[Amount]]</f>
        <v>0</v>
      </c>
      <c r="N291" s="129"/>
      <c r="O291" s="130">
        <f>Table1[[#This Row],[Amount]]-Table1[[#This Row],[Amount1]]</f>
        <v>0</v>
      </c>
    </row>
    <row r="292" spans="1:15" x14ac:dyDescent="0.2">
      <c r="A292" s="99"/>
      <c r="B292" s="93"/>
      <c r="C292" s="103"/>
      <c r="D292" s="104"/>
      <c r="E292" s="112" t="e">
        <f>LOOKUP(D292,Accounts!A:A,Accounts!B:B)</f>
        <v>#N/A</v>
      </c>
      <c r="F292" s="147"/>
      <c r="G292" s="97"/>
      <c r="H292" s="155">
        <f>IF(G292="c",H291+Table1[[#This Row],[Amount]],H291)</f>
        <v>0</v>
      </c>
      <c r="I292" s="155">
        <f>IF(G292="p1",I291+Table1[Amount],I291)</f>
        <v>0</v>
      </c>
      <c r="J292" s="155">
        <f>IF(G292="p2",J291+Table1[Amount],J291)</f>
        <v>0</v>
      </c>
      <c r="K292" s="154">
        <f>IF(G292="s",K291+Table1[[#This Row],[Amount]],K291)</f>
        <v>0</v>
      </c>
      <c r="L292" s="129"/>
      <c r="M292" s="129">
        <f>Table1[[#This Row],[Amount]]</f>
        <v>0</v>
      </c>
      <c r="N292" s="129"/>
      <c r="O292" s="130">
        <f>Table1[[#This Row],[Amount]]-Table1[[#This Row],[Amount1]]</f>
        <v>0</v>
      </c>
    </row>
    <row r="293" spans="1:15" x14ac:dyDescent="0.2">
      <c r="A293" s="99"/>
      <c r="B293" s="93"/>
      <c r="C293" s="94"/>
      <c r="D293" s="95"/>
      <c r="E293" s="100" t="e">
        <f>LOOKUP(D293,Accounts!A:A,Accounts!B:B)</f>
        <v>#N/A</v>
      </c>
      <c r="F293" s="146"/>
      <c r="G293" s="97"/>
      <c r="H293" s="155">
        <f>IF(G293="c",H292+Table1[[#This Row],[Amount]],H292)</f>
        <v>0</v>
      </c>
      <c r="I293" s="155">
        <f>IF(G293="p1",I292+Table1[Amount],I292)</f>
        <v>0</v>
      </c>
      <c r="J293" s="155">
        <f>IF(G293="p2",J292+Table1[Amount],J292)</f>
        <v>0</v>
      </c>
      <c r="K293" s="154">
        <f>IF(G293="s",K292+Table1[[#This Row],[Amount]],K292)</f>
        <v>0</v>
      </c>
      <c r="L293" s="129"/>
      <c r="M293" s="129">
        <f>Table1[[#This Row],[Amount]]</f>
        <v>0</v>
      </c>
      <c r="N293" s="129"/>
      <c r="O293" s="130">
        <f>Table1[[#This Row],[Amount]]-Table1[[#This Row],[Amount1]]</f>
        <v>0</v>
      </c>
    </row>
    <row r="294" spans="1:15" x14ac:dyDescent="0.2">
      <c r="A294" s="99"/>
      <c r="B294" s="93"/>
      <c r="C294" s="103"/>
      <c r="D294" s="104"/>
      <c r="E294" s="112" t="e">
        <f>LOOKUP(D294,Accounts!A:A,Accounts!B:B)</f>
        <v>#N/A</v>
      </c>
      <c r="F294" s="147"/>
      <c r="G294" s="97"/>
      <c r="H294" s="155">
        <f>IF(G294="c",H293+Table1[[#This Row],[Amount]],H293)</f>
        <v>0</v>
      </c>
      <c r="I294" s="155">
        <f>IF(G294="p1",I293+Table1[Amount],I293)</f>
        <v>0</v>
      </c>
      <c r="J294" s="155">
        <f>IF(G294="p2",J293+Table1[Amount],J293)</f>
        <v>0</v>
      </c>
      <c r="K294" s="154">
        <f>IF(G294="s",K293+Table1[[#This Row],[Amount]],K293)</f>
        <v>0</v>
      </c>
      <c r="L294" s="129"/>
      <c r="M294" s="129">
        <f>Table1[[#This Row],[Amount]]</f>
        <v>0</v>
      </c>
      <c r="N294" s="129"/>
      <c r="O294" s="130">
        <f>Table1[[#This Row],[Amount]]-Table1[[#This Row],[Amount1]]</f>
        <v>0</v>
      </c>
    </row>
    <row r="295" spans="1:15" x14ac:dyDescent="0.2">
      <c r="A295" s="99"/>
      <c r="B295" s="93"/>
      <c r="C295" s="103"/>
      <c r="D295" s="104"/>
      <c r="E295" s="112" t="e">
        <f>LOOKUP(D295,Accounts!A:A,Accounts!B:B)</f>
        <v>#N/A</v>
      </c>
      <c r="F295" s="147"/>
      <c r="G295" s="97"/>
      <c r="H295" s="155">
        <f>IF(G295="c",H294+Table1[[#This Row],[Amount]],H294)</f>
        <v>0</v>
      </c>
      <c r="I295" s="155">
        <f>IF(G295="p1",I294+Table1[Amount],I294)</f>
        <v>0</v>
      </c>
      <c r="J295" s="155">
        <f>IF(G295="p2",J294+Table1[Amount],J294)</f>
        <v>0</v>
      </c>
      <c r="K295" s="154">
        <f>IF(G295="s",K294+Table1[[#This Row],[Amount]],K294)</f>
        <v>0</v>
      </c>
      <c r="L295" s="129"/>
      <c r="M295" s="129">
        <f>Table1[[#This Row],[Amount]]</f>
        <v>0</v>
      </c>
      <c r="N295" s="129"/>
      <c r="O295" s="130">
        <f>Table1[[#This Row],[Amount]]-Table1[[#This Row],[Amount1]]</f>
        <v>0</v>
      </c>
    </row>
    <row r="296" spans="1:15" x14ac:dyDescent="0.2">
      <c r="A296" s="99"/>
      <c r="B296" s="93"/>
      <c r="C296" s="103"/>
      <c r="D296" s="104"/>
      <c r="E296" s="112" t="e">
        <f>LOOKUP(D296,Accounts!A:A,Accounts!B:B)</f>
        <v>#N/A</v>
      </c>
      <c r="F296" s="147"/>
      <c r="G296" s="97"/>
      <c r="H296" s="155">
        <f>IF(G296="c",H295+Table1[[#This Row],[Amount]],H295)</f>
        <v>0</v>
      </c>
      <c r="I296" s="155">
        <f>IF(G296="p1",I295+Table1[Amount],I295)</f>
        <v>0</v>
      </c>
      <c r="J296" s="155">
        <f>IF(G296="p2",J295+Table1[Amount],J295)</f>
        <v>0</v>
      </c>
      <c r="K296" s="154">
        <f>IF(G296="s",K295+Table1[[#This Row],[Amount]],K295)</f>
        <v>0</v>
      </c>
      <c r="L296" s="129"/>
      <c r="M296" s="129">
        <f>Table1[[#This Row],[Amount]]</f>
        <v>0</v>
      </c>
      <c r="N296" s="129"/>
      <c r="O296" s="130">
        <f>Table1[[#This Row],[Amount]]-Table1[[#This Row],[Amount1]]</f>
        <v>0</v>
      </c>
    </row>
    <row r="297" spans="1:15" x14ac:dyDescent="0.2">
      <c r="A297" s="99"/>
      <c r="B297" s="93"/>
      <c r="C297" s="103"/>
      <c r="D297" s="104"/>
      <c r="E297" s="112" t="e">
        <f>LOOKUP(D297,Accounts!A:A,Accounts!B:B)</f>
        <v>#N/A</v>
      </c>
      <c r="F297" s="147"/>
      <c r="G297" s="97"/>
      <c r="H297" s="155">
        <f>IF(G297="c",H296+Table1[[#This Row],[Amount]],H296)</f>
        <v>0</v>
      </c>
      <c r="I297" s="155">
        <f>IF(G297="p1",I296+Table1[Amount],I296)</f>
        <v>0</v>
      </c>
      <c r="J297" s="155">
        <f>IF(G297="p2",J296+Table1[Amount],J296)</f>
        <v>0</v>
      </c>
      <c r="K297" s="154">
        <f>IF(G297="s",K296+Table1[[#This Row],[Amount]],K296)</f>
        <v>0</v>
      </c>
      <c r="L297" s="129"/>
      <c r="M297" s="129">
        <f>Table1[[#This Row],[Amount]]</f>
        <v>0</v>
      </c>
      <c r="N297" s="129"/>
      <c r="O297" s="130">
        <f>Table1[[#This Row],[Amount]]-Table1[[#This Row],[Amount1]]</f>
        <v>0</v>
      </c>
    </row>
    <row r="298" spans="1:15" x14ac:dyDescent="0.2">
      <c r="A298" s="99"/>
      <c r="B298" s="93"/>
      <c r="C298" s="103"/>
      <c r="D298" s="104"/>
      <c r="E298" s="112" t="e">
        <f>LOOKUP(D298,Accounts!A:A,Accounts!B:B)</f>
        <v>#N/A</v>
      </c>
      <c r="F298" s="147"/>
      <c r="G298" s="97"/>
      <c r="H298" s="155">
        <f>IF(G298="c",H297+Table1[[#This Row],[Amount]],H297)</f>
        <v>0</v>
      </c>
      <c r="I298" s="155">
        <f>IF(G298="p1",I297+Table1[Amount],I297)</f>
        <v>0</v>
      </c>
      <c r="J298" s="155">
        <f>IF(G298="p2",J297+Table1[Amount],J297)</f>
        <v>0</v>
      </c>
      <c r="K298" s="154">
        <f>IF(G298="s",K297+Table1[[#This Row],[Amount]],K297)</f>
        <v>0</v>
      </c>
      <c r="L298" s="129"/>
      <c r="M298" s="129">
        <f>Table1[[#This Row],[Amount]]</f>
        <v>0</v>
      </c>
      <c r="N298" s="129"/>
      <c r="O298" s="130">
        <f>Table1[[#This Row],[Amount]]-Table1[[#This Row],[Amount1]]</f>
        <v>0</v>
      </c>
    </row>
    <row r="299" spans="1:15" x14ac:dyDescent="0.2">
      <c r="A299" s="99"/>
      <c r="B299" s="93"/>
      <c r="C299" s="103"/>
      <c r="D299" s="104"/>
      <c r="E299" s="112" t="e">
        <f>LOOKUP(D299,Accounts!A:A,Accounts!B:B)</f>
        <v>#N/A</v>
      </c>
      <c r="F299" s="147"/>
      <c r="G299" s="97"/>
      <c r="H299" s="155">
        <f>IF(G299="c",H298+Table1[[#This Row],[Amount]],H298)</f>
        <v>0</v>
      </c>
      <c r="I299" s="155">
        <f>IF(G299="p1",I298+Table1[Amount],I298)</f>
        <v>0</v>
      </c>
      <c r="J299" s="155">
        <f>IF(G299="p2",J298+Table1[Amount],J298)</f>
        <v>0</v>
      </c>
      <c r="K299" s="154">
        <f>IF(G299="s",K298+Table1[[#This Row],[Amount]],K298)</f>
        <v>0</v>
      </c>
      <c r="L299" s="129"/>
      <c r="M299" s="129">
        <f>Table1[[#This Row],[Amount]]</f>
        <v>0</v>
      </c>
      <c r="N299" s="129"/>
      <c r="O299" s="130">
        <f>Table1[[#This Row],[Amount]]-Table1[[#This Row],[Amount1]]</f>
        <v>0</v>
      </c>
    </row>
    <row r="300" spans="1:15" x14ac:dyDescent="0.2">
      <c r="A300" s="99"/>
      <c r="B300" s="93"/>
      <c r="C300" s="103"/>
      <c r="D300" s="104"/>
      <c r="E300" s="112" t="e">
        <f>LOOKUP(D300,Accounts!A:A,Accounts!B:B)</f>
        <v>#N/A</v>
      </c>
      <c r="F300" s="147"/>
      <c r="G300" s="97"/>
      <c r="H300" s="155">
        <f>IF(G300="c",H299+Table1[[#This Row],[Amount]],H299)</f>
        <v>0</v>
      </c>
      <c r="I300" s="155">
        <f>IF(G300="p1",I299+Table1[Amount],I299)</f>
        <v>0</v>
      </c>
      <c r="J300" s="155">
        <f>IF(G300="p2",J299+Table1[Amount],J299)</f>
        <v>0</v>
      </c>
      <c r="K300" s="154">
        <f>IF(G300="s",K299+Table1[[#This Row],[Amount]],K299)</f>
        <v>0</v>
      </c>
      <c r="L300" s="129"/>
      <c r="M300" s="129">
        <f>Table1[[#This Row],[Amount]]</f>
        <v>0</v>
      </c>
      <c r="N300" s="129"/>
      <c r="O300" s="130">
        <f>Table1[[#This Row],[Amount]]-Table1[[#This Row],[Amount1]]</f>
        <v>0</v>
      </c>
    </row>
    <row r="301" spans="1:15" x14ac:dyDescent="0.2">
      <c r="A301" s="99"/>
      <c r="B301" s="93"/>
      <c r="C301" s="103"/>
      <c r="D301" s="104"/>
      <c r="E301" s="112" t="e">
        <f>LOOKUP(D301,Accounts!A:A,Accounts!B:B)</f>
        <v>#N/A</v>
      </c>
      <c r="F301" s="147"/>
      <c r="G301" s="97"/>
      <c r="H301" s="155">
        <f>IF(G301="c",H300+Table1[[#This Row],[Amount]],H300)</f>
        <v>0</v>
      </c>
      <c r="I301" s="155">
        <f>IF(G301="p1",I300+Table1[Amount],I300)</f>
        <v>0</v>
      </c>
      <c r="J301" s="155">
        <f>IF(G301="p2",J300+Table1[Amount],J300)</f>
        <v>0</v>
      </c>
      <c r="K301" s="154">
        <f>IF(G301="s",K300+Table1[[#This Row],[Amount]],K300)</f>
        <v>0</v>
      </c>
      <c r="L301" s="129"/>
      <c r="M301" s="129">
        <f>Table1[[#This Row],[Amount]]</f>
        <v>0</v>
      </c>
      <c r="N301" s="129"/>
      <c r="O301" s="130">
        <f>Table1[[#This Row],[Amount]]-Table1[[#This Row],[Amount1]]</f>
        <v>0</v>
      </c>
    </row>
    <row r="302" spans="1:15" x14ac:dyDescent="0.2">
      <c r="A302" s="99"/>
      <c r="B302" s="93"/>
      <c r="C302" s="103"/>
      <c r="D302" s="104"/>
      <c r="E302" s="112" t="e">
        <f>LOOKUP(D302,Accounts!A:A,Accounts!B:B)</f>
        <v>#N/A</v>
      </c>
      <c r="F302" s="147"/>
      <c r="G302" s="97"/>
      <c r="H302" s="155">
        <f>IF(G302="c",H301+Table1[[#This Row],[Amount]],H301)</f>
        <v>0</v>
      </c>
      <c r="I302" s="155">
        <f>IF(G302="p1",I301+Table1[Amount],I301)</f>
        <v>0</v>
      </c>
      <c r="J302" s="155">
        <f>IF(G302="p2",J301+Table1[Amount],J301)</f>
        <v>0</v>
      </c>
      <c r="K302" s="154">
        <f>IF(G302="s",K301+Table1[[#This Row],[Amount]],K301)</f>
        <v>0</v>
      </c>
      <c r="L302" s="129"/>
      <c r="M302" s="129">
        <f>Table1[[#This Row],[Amount]]</f>
        <v>0</v>
      </c>
      <c r="N302" s="129"/>
      <c r="O302" s="130">
        <f>Table1[[#This Row],[Amount]]-Table1[[#This Row],[Amount1]]</f>
        <v>0</v>
      </c>
    </row>
    <row r="303" spans="1:15" x14ac:dyDescent="0.2">
      <c r="A303" s="99"/>
      <c r="B303" s="93"/>
      <c r="C303" s="103"/>
      <c r="D303" s="104"/>
      <c r="E303" s="112" t="e">
        <f>LOOKUP(D303,Accounts!A:A,Accounts!B:B)</f>
        <v>#N/A</v>
      </c>
      <c r="F303" s="147"/>
      <c r="G303" s="97"/>
      <c r="H303" s="155">
        <f>IF(G303="c",H302+Table1[[#This Row],[Amount]],H302)</f>
        <v>0</v>
      </c>
      <c r="I303" s="155">
        <f>IF(G303="p1",I302+Table1[Amount],I302)</f>
        <v>0</v>
      </c>
      <c r="J303" s="155">
        <f>IF(G303="p2",J302+Table1[Amount],J302)</f>
        <v>0</v>
      </c>
      <c r="K303" s="154">
        <f>IF(G303="s",K302+Table1[[#This Row],[Amount]],K302)</f>
        <v>0</v>
      </c>
      <c r="L303" s="129"/>
      <c r="M303" s="129">
        <f>Table1[[#This Row],[Amount]]</f>
        <v>0</v>
      </c>
      <c r="N303" s="129"/>
      <c r="O303" s="130">
        <f>Table1[[#This Row],[Amount]]-Table1[[#This Row],[Amount1]]</f>
        <v>0</v>
      </c>
    </row>
    <row r="304" spans="1:15" x14ac:dyDescent="0.2">
      <c r="A304" s="99"/>
      <c r="B304" s="93"/>
      <c r="C304" s="94"/>
      <c r="D304" s="95"/>
      <c r="E304" s="100" t="e">
        <f>LOOKUP(D304,Accounts!A:A,Accounts!B:B)</f>
        <v>#N/A</v>
      </c>
      <c r="F304" s="146"/>
      <c r="G304" s="97"/>
      <c r="H304" s="155">
        <f>IF(G304="c",H303+Table1[[#This Row],[Amount]],H303)</f>
        <v>0</v>
      </c>
      <c r="I304" s="155">
        <f>IF(G304="p1",I303+Table1[Amount],I303)</f>
        <v>0</v>
      </c>
      <c r="J304" s="155">
        <f>IF(G304="p2",J303+Table1[Amount],J303)</f>
        <v>0</v>
      </c>
      <c r="K304" s="154">
        <f>IF(G304="s",K303+Table1[[#This Row],[Amount]],K303)</f>
        <v>0</v>
      </c>
      <c r="L304" s="129"/>
      <c r="M304" s="129">
        <f>Table1[[#This Row],[Amount]]</f>
        <v>0</v>
      </c>
      <c r="N304" s="129"/>
      <c r="O304" s="130">
        <f>Table1[[#This Row],[Amount]]-Table1[[#This Row],[Amount1]]</f>
        <v>0</v>
      </c>
    </row>
    <row r="305" spans="1:15" x14ac:dyDescent="0.2">
      <c r="A305" s="99"/>
      <c r="B305" s="93"/>
      <c r="C305" s="103"/>
      <c r="D305" s="104"/>
      <c r="E305" s="112" t="e">
        <f>LOOKUP(D305,Accounts!A:A,Accounts!B:B)</f>
        <v>#N/A</v>
      </c>
      <c r="F305" s="147"/>
      <c r="G305" s="97"/>
      <c r="H305" s="155">
        <f>IF(G305="c",H304+Table1[[#This Row],[Amount]],H304)</f>
        <v>0</v>
      </c>
      <c r="I305" s="155">
        <f>IF(G305="p1",I304+Table1[Amount],I304)</f>
        <v>0</v>
      </c>
      <c r="J305" s="155">
        <f>IF(G305="p2",J304+Table1[Amount],J304)</f>
        <v>0</v>
      </c>
      <c r="K305" s="154">
        <f>IF(G305="s",K304+Table1[[#This Row],[Amount]],K304)</f>
        <v>0</v>
      </c>
      <c r="L305" s="129"/>
      <c r="M305" s="129">
        <f>Table1[[#This Row],[Amount]]</f>
        <v>0</v>
      </c>
      <c r="N305" s="129"/>
      <c r="O305" s="130">
        <f>Table1[[#This Row],[Amount]]-Table1[[#This Row],[Amount1]]</f>
        <v>0</v>
      </c>
    </row>
    <row r="306" spans="1:15" x14ac:dyDescent="0.2">
      <c r="A306" s="99"/>
      <c r="B306" s="93"/>
      <c r="C306" s="103"/>
      <c r="D306" s="104"/>
      <c r="E306" s="112" t="e">
        <f>LOOKUP(D306,Accounts!A:A,Accounts!B:B)</f>
        <v>#N/A</v>
      </c>
      <c r="F306" s="147"/>
      <c r="G306" s="97"/>
      <c r="H306" s="155">
        <f>IF(G306="c",H305+Table1[[#This Row],[Amount]],H305)</f>
        <v>0</v>
      </c>
      <c r="I306" s="155">
        <f>IF(G306="p1",I305+Table1[Amount],I305)</f>
        <v>0</v>
      </c>
      <c r="J306" s="155">
        <f>IF(G306="p2",J305+Table1[Amount],J305)</f>
        <v>0</v>
      </c>
      <c r="K306" s="154">
        <f>IF(G306="s",K305+Table1[[#This Row],[Amount]],K305)</f>
        <v>0</v>
      </c>
      <c r="L306" s="129"/>
      <c r="M306" s="129">
        <f>Table1[[#This Row],[Amount]]</f>
        <v>0</v>
      </c>
      <c r="N306" s="129"/>
      <c r="O306" s="130">
        <f>Table1[[#This Row],[Amount]]-Table1[[#This Row],[Amount1]]</f>
        <v>0</v>
      </c>
    </row>
    <row r="307" spans="1:15" x14ac:dyDescent="0.2">
      <c r="A307" s="99"/>
      <c r="B307" s="93"/>
      <c r="C307" s="103"/>
      <c r="D307" s="104"/>
      <c r="E307" s="112" t="e">
        <f>LOOKUP(D307,Accounts!A:A,Accounts!B:B)</f>
        <v>#N/A</v>
      </c>
      <c r="F307" s="147"/>
      <c r="G307" s="97"/>
      <c r="H307" s="155">
        <f>IF(G307="c",H306+Table1[[#This Row],[Amount]],H306)</f>
        <v>0</v>
      </c>
      <c r="I307" s="155">
        <f>IF(G307="p1",I306+Table1[Amount],I306)</f>
        <v>0</v>
      </c>
      <c r="J307" s="155">
        <f>IF(G307="p2",J306+Table1[Amount],J306)</f>
        <v>0</v>
      </c>
      <c r="K307" s="154">
        <f>IF(G307="s",K306+Table1[[#This Row],[Amount]],K306)</f>
        <v>0</v>
      </c>
      <c r="L307" s="129"/>
      <c r="M307" s="129">
        <f>Table1[[#This Row],[Amount]]</f>
        <v>0</v>
      </c>
      <c r="N307" s="129"/>
      <c r="O307" s="130">
        <f>Table1[[#This Row],[Amount]]-Table1[[#This Row],[Amount1]]</f>
        <v>0</v>
      </c>
    </row>
    <row r="308" spans="1:15" x14ac:dyDescent="0.2">
      <c r="A308" s="99"/>
      <c r="B308" s="93"/>
      <c r="C308" s="103"/>
      <c r="D308" s="104"/>
      <c r="E308" s="112" t="e">
        <f>LOOKUP(D308,Accounts!A:A,Accounts!B:B)</f>
        <v>#N/A</v>
      </c>
      <c r="F308" s="147"/>
      <c r="G308" s="97"/>
      <c r="H308" s="155">
        <f>IF(G308="c",H307+Table1[[#This Row],[Amount]],H307)</f>
        <v>0</v>
      </c>
      <c r="I308" s="155">
        <f>IF(G308="p1",I307+Table1[Amount],I307)</f>
        <v>0</v>
      </c>
      <c r="J308" s="155">
        <f>IF(G308="p2",J307+Table1[Amount],J307)</f>
        <v>0</v>
      </c>
      <c r="K308" s="154">
        <f>IF(G308="s",K307+Table1[[#This Row],[Amount]],K307)</f>
        <v>0</v>
      </c>
      <c r="L308" s="129"/>
      <c r="M308" s="129">
        <f>Table1[[#This Row],[Amount]]</f>
        <v>0</v>
      </c>
      <c r="N308" s="129"/>
      <c r="O308" s="130">
        <f>Table1[[#This Row],[Amount]]-Table1[[#This Row],[Amount1]]</f>
        <v>0</v>
      </c>
    </row>
    <row r="309" spans="1:15" x14ac:dyDescent="0.2">
      <c r="A309" s="99"/>
      <c r="B309" s="93"/>
      <c r="C309" s="103"/>
      <c r="D309" s="104"/>
      <c r="E309" s="112" t="e">
        <f>LOOKUP(D309,Accounts!A:A,Accounts!B:B)</f>
        <v>#N/A</v>
      </c>
      <c r="F309" s="147"/>
      <c r="G309" s="97"/>
      <c r="H309" s="155">
        <f>IF(G309="c",H308+Table1[[#This Row],[Amount]],H308)</f>
        <v>0</v>
      </c>
      <c r="I309" s="155">
        <f>IF(G309="p1",I308+Table1[Amount],I308)</f>
        <v>0</v>
      </c>
      <c r="J309" s="155">
        <f>IF(G309="p2",J308+Table1[Amount],J308)</f>
        <v>0</v>
      </c>
      <c r="K309" s="154">
        <f>IF(G309="s",K308+Table1[[#This Row],[Amount]],K308)</f>
        <v>0</v>
      </c>
      <c r="L309" s="129"/>
      <c r="M309" s="129">
        <f>Table1[[#This Row],[Amount]]</f>
        <v>0</v>
      </c>
      <c r="N309" s="129"/>
      <c r="O309" s="130">
        <f>Table1[[#This Row],[Amount]]-Table1[[#This Row],[Amount1]]</f>
        <v>0</v>
      </c>
    </row>
    <row r="310" spans="1:15" x14ac:dyDescent="0.2">
      <c r="A310" s="99"/>
      <c r="B310" s="93"/>
      <c r="C310" s="103"/>
      <c r="D310" s="104"/>
      <c r="E310" s="112" t="e">
        <f>LOOKUP(D310,Accounts!A:A,Accounts!B:B)</f>
        <v>#N/A</v>
      </c>
      <c r="F310" s="147"/>
      <c r="G310" s="97"/>
      <c r="H310" s="155">
        <f>IF(G310="c",H309+Table1[[#This Row],[Amount]],H309)</f>
        <v>0</v>
      </c>
      <c r="I310" s="155">
        <f>IF(G310="p1",I309+Table1[Amount],I309)</f>
        <v>0</v>
      </c>
      <c r="J310" s="155">
        <f>IF(G310="p2",J309+Table1[Amount],J309)</f>
        <v>0</v>
      </c>
      <c r="K310" s="154">
        <f>IF(G310="s",K309+Table1[[#This Row],[Amount]],K309)</f>
        <v>0</v>
      </c>
      <c r="L310" s="129"/>
      <c r="M310" s="129">
        <f>Table1[[#This Row],[Amount]]</f>
        <v>0</v>
      </c>
      <c r="N310" s="129"/>
      <c r="O310" s="130">
        <f>Table1[[#This Row],[Amount]]-Table1[[#This Row],[Amount1]]</f>
        <v>0</v>
      </c>
    </row>
    <row r="311" spans="1:15" x14ac:dyDescent="0.2">
      <c r="A311" s="99"/>
      <c r="B311" s="93"/>
      <c r="C311" s="103"/>
      <c r="D311" s="104"/>
      <c r="E311" s="101" t="e">
        <f>LOOKUP(D311,Accounts!A:A,Accounts!B:B)</f>
        <v>#N/A</v>
      </c>
      <c r="F311" s="147"/>
      <c r="G311" s="97"/>
      <c r="H311" s="155">
        <f>IF(G311="c",H310+Table1[[#This Row],[Amount]],H310)</f>
        <v>0</v>
      </c>
      <c r="I311" s="155">
        <f>IF(G311="p1",I310+Table1[Amount],I310)</f>
        <v>0</v>
      </c>
      <c r="J311" s="155">
        <f>IF(G311="p2",J310+Table1[Amount],J310)</f>
        <v>0</v>
      </c>
      <c r="K311" s="154">
        <f>IF(G311="s",K310+Table1[[#This Row],[Amount]],K310)</f>
        <v>0</v>
      </c>
      <c r="L311" s="129"/>
      <c r="M311" s="129">
        <f>Table1[[#This Row],[Amount]]</f>
        <v>0</v>
      </c>
      <c r="N311" s="129"/>
      <c r="O311" s="130">
        <f>Table1[[#This Row],[Amount]]-Table1[[#This Row],[Amount1]]</f>
        <v>0</v>
      </c>
    </row>
    <row r="312" spans="1:15" x14ac:dyDescent="0.2">
      <c r="A312" s="99"/>
      <c r="B312" s="93"/>
      <c r="C312" s="103"/>
      <c r="D312" s="104"/>
      <c r="E312" s="101" t="e">
        <f>LOOKUP(D312,Accounts!A:A,Accounts!B:B)</f>
        <v>#N/A</v>
      </c>
      <c r="F312" s="147"/>
      <c r="G312" s="97"/>
      <c r="H312" s="155">
        <f>IF(G312="c",H311+Table1[[#This Row],[Amount]],H311)</f>
        <v>0</v>
      </c>
      <c r="I312" s="155">
        <f>IF(G312="p1",I311+Table1[Amount],I311)</f>
        <v>0</v>
      </c>
      <c r="J312" s="155">
        <f>IF(G312="p2",J311+Table1[Amount],J311)</f>
        <v>0</v>
      </c>
      <c r="K312" s="154">
        <f>IF(G312="s",K311+Table1[[#This Row],[Amount]],K311)</f>
        <v>0</v>
      </c>
      <c r="L312" s="129"/>
      <c r="M312" s="129">
        <f>Table1[[#This Row],[Amount]]</f>
        <v>0</v>
      </c>
      <c r="N312" s="129"/>
      <c r="O312" s="130">
        <f>Table1[[#This Row],[Amount]]-Table1[[#This Row],[Amount1]]</f>
        <v>0</v>
      </c>
    </row>
    <row r="313" spans="1:15" x14ac:dyDescent="0.2">
      <c r="A313" s="99"/>
      <c r="B313" s="93"/>
      <c r="C313" s="94"/>
      <c r="D313" s="95"/>
      <c r="E313" s="100" t="e">
        <f>LOOKUP(D313,Accounts!A:A,Accounts!B:B)</f>
        <v>#N/A</v>
      </c>
      <c r="F313" s="146"/>
      <c r="G313" s="97"/>
      <c r="H313" s="155">
        <f>IF(G313="c",H312+Table1[[#This Row],[Amount]],H312)</f>
        <v>0</v>
      </c>
      <c r="I313" s="155">
        <f>IF(G313="p1",I312+Table1[Amount],I312)</f>
        <v>0</v>
      </c>
      <c r="J313" s="155">
        <f>IF(G313="p2",J312+Table1[Amount],J312)</f>
        <v>0</v>
      </c>
      <c r="K313" s="154">
        <f>IF(G313="s",K312+Table1[[#This Row],[Amount]],K312)</f>
        <v>0</v>
      </c>
      <c r="L313" s="129"/>
      <c r="M313" s="129">
        <f>Table1[[#This Row],[Amount]]</f>
        <v>0</v>
      </c>
      <c r="N313" s="129"/>
      <c r="O313" s="130">
        <f>Table1[[#This Row],[Amount]]-Table1[[#This Row],[Amount1]]</f>
        <v>0</v>
      </c>
    </row>
    <row r="314" spans="1:15" x14ac:dyDescent="0.2">
      <c r="A314" s="99"/>
      <c r="B314" s="93"/>
      <c r="C314" s="103"/>
      <c r="D314" s="104"/>
      <c r="E314" s="112" t="e">
        <f>LOOKUP(D314,Accounts!A:A,Accounts!B:B)</f>
        <v>#N/A</v>
      </c>
      <c r="F314" s="147"/>
      <c r="G314" s="97"/>
      <c r="H314" s="155">
        <f>IF(G314="c",H313+Table1[[#This Row],[Amount]],H313)</f>
        <v>0</v>
      </c>
      <c r="I314" s="155">
        <f>IF(G314="p1",I313+Table1[Amount],I313)</f>
        <v>0</v>
      </c>
      <c r="J314" s="155">
        <f>IF(G314="p2",J313+Table1[Amount],J313)</f>
        <v>0</v>
      </c>
      <c r="K314" s="154">
        <f>IF(G314="s",K313+Table1[[#This Row],[Amount]],K313)</f>
        <v>0</v>
      </c>
      <c r="L314" s="129"/>
      <c r="M314" s="129">
        <f>Table1[[#This Row],[Amount]]</f>
        <v>0</v>
      </c>
      <c r="N314" s="129"/>
      <c r="O314" s="130">
        <f>Table1[[#This Row],[Amount]]-Table1[[#This Row],[Amount1]]</f>
        <v>0</v>
      </c>
    </row>
    <row r="315" spans="1:15" x14ac:dyDescent="0.2">
      <c r="A315" s="99"/>
      <c r="B315" s="93"/>
      <c r="C315" s="103"/>
      <c r="D315" s="104"/>
      <c r="E315" s="112" t="e">
        <f>LOOKUP(D315,Accounts!A:A,Accounts!B:B)</f>
        <v>#N/A</v>
      </c>
      <c r="F315" s="147"/>
      <c r="G315" s="97"/>
      <c r="H315" s="155">
        <f>IF(G315="c",H314+Table1[[#This Row],[Amount]],H314)</f>
        <v>0</v>
      </c>
      <c r="I315" s="155">
        <f>IF(G315="p1",I314+Table1[Amount],I314)</f>
        <v>0</v>
      </c>
      <c r="J315" s="155">
        <f>IF(G315="p2",J314+Table1[Amount],J314)</f>
        <v>0</v>
      </c>
      <c r="K315" s="154">
        <f>IF(G315="s",K314+Table1[[#This Row],[Amount]],K314)</f>
        <v>0</v>
      </c>
      <c r="L315" s="129"/>
      <c r="M315" s="129">
        <f>Table1[[#This Row],[Amount]]</f>
        <v>0</v>
      </c>
      <c r="N315" s="129"/>
      <c r="O315" s="130">
        <f>Table1[[#This Row],[Amount]]-Table1[[#This Row],[Amount1]]</f>
        <v>0</v>
      </c>
    </row>
    <row r="316" spans="1:15" x14ac:dyDescent="0.2">
      <c r="A316" s="99"/>
      <c r="B316" s="93"/>
      <c r="C316" s="103"/>
      <c r="D316" s="104"/>
      <c r="E316" s="112" t="e">
        <f>LOOKUP(D316,Accounts!A:A,Accounts!B:B)</f>
        <v>#N/A</v>
      </c>
      <c r="F316" s="147"/>
      <c r="G316" s="97"/>
      <c r="H316" s="155">
        <f>IF(G316="c",H315+Table1[[#This Row],[Amount]],H315)</f>
        <v>0</v>
      </c>
      <c r="I316" s="155">
        <f>IF(G316="p1",I315+Table1[Amount],I315)</f>
        <v>0</v>
      </c>
      <c r="J316" s="155">
        <f>IF(G316="p2",J315+Table1[Amount],J315)</f>
        <v>0</v>
      </c>
      <c r="K316" s="154">
        <f>IF(G316="s",K315+Table1[[#This Row],[Amount]],K315)</f>
        <v>0</v>
      </c>
      <c r="L316" s="129"/>
      <c r="M316" s="129">
        <f>Table1[[#This Row],[Amount]]</f>
        <v>0</v>
      </c>
      <c r="N316" s="129"/>
      <c r="O316" s="130">
        <f>Table1[[#This Row],[Amount]]-Table1[[#This Row],[Amount1]]</f>
        <v>0</v>
      </c>
    </row>
    <row r="317" spans="1:15" x14ac:dyDescent="0.2">
      <c r="A317" s="99"/>
      <c r="B317" s="93"/>
      <c r="C317" s="103"/>
      <c r="D317" s="104"/>
      <c r="E317" s="112" t="e">
        <f>LOOKUP(D317,Accounts!A:A,Accounts!B:B)</f>
        <v>#N/A</v>
      </c>
      <c r="F317" s="147"/>
      <c r="G317" s="97"/>
      <c r="H317" s="155">
        <f>IF(G317="c",H316+Table1[[#This Row],[Amount]],H316)</f>
        <v>0</v>
      </c>
      <c r="I317" s="155">
        <f>IF(G317="p1",I316+Table1[Amount],I316)</f>
        <v>0</v>
      </c>
      <c r="J317" s="155">
        <f>IF(G317="p2",J316+Table1[Amount],J316)</f>
        <v>0</v>
      </c>
      <c r="K317" s="154">
        <f>IF(G317="s",K316+Table1[[#This Row],[Amount]],K316)</f>
        <v>0</v>
      </c>
      <c r="L317" s="129"/>
      <c r="M317" s="129">
        <f>Table1[[#This Row],[Amount]]</f>
        <v>0</v>
      </c>
      <c r="N317" s="129"/>
      <c r="O317" s="130">
        <f>Table1[[#This Row],[Amount]]-Table1[[#This Row],[Amount1]]</f>
        <v>0</v>
      </c>
    </row>
    <row r="318" spans="1:15" x14ac:dyDescent="0.2">
      <c r="A318" s="99"/>
      <c r="B318" s="93"/>
      <c r="C318" s="94"/>
      <c r="D318" s="95"/>
      <c r="E318" s="96" t="e">
        <f>LOOKUP(D318,Accounts!A:A,Accounts!B:B)</f>
        <v>#N/A</v>
      </c>
      <c r="F318" s="146"/>
      <c r="G318" s="97"/>
      <c r="H318" s="155">
        <f>IF(G318="c",H317+Table1[[#This Row],[Amount]],H317)</f>
        <v>0</v>
      </c>
      <c r="I318" s="155">
        <f>IF(G318="p1",I317+Table1[Amount],I317)</f>
        <v>0</v>
      </c>
      <c r="J318" s="155">
        <f>IF(G318="p2",J317+Table1[Amount],J317)</f>
        <v>0</v>
      </c>
      <c r="K318" s="154">
        <f>IF(G318="s",K317+Table1[[#This Row],[Amount]],K317)</f>
        <v>0</v>
      </c>
      <c r="L318" s="129"/>
      <c r="M318" s="129">
        <f>Table1[[#This Row],[Amount]]</f>
        <v>0</v>
      </c>
      <c r="N318" s="129"/>
      <c r="O318" s="130">
        <f>Table1[[#This Row],[Amount]]-Table1[[#This Row],[Amount1]]</f>
        <v>0</v>
      </c>
    </row>
    <row r="319" spans="1:15" x14ac:dyDescent="0.2">
      <c r="A319" s="99"/>
      <c r="B319" s="93"/>
      <c r="C319" s="103"/>
      <c r="D319" s="104"/>
      <c r="E319" s="112" t="e">
        <f>LOOKUP(D319,Accounts!A:A,Accounts!B:B)</f>
        <v>#N/A</v>
      </c>
      <c r="F319" s="147"/>
      <c r="G319" s="97"/>
      <c r="H319" s="155">
        <f>IF(G319="c",H318+Table1[[#This Row],[Amount]],H318)</f>
        <v>0</v>
      </c>
      <c r="I319" s="155">
        <f>IF(G319="p1",I318+Table1[Amount],I318)</f>
        <v>0</v>
      </c>
      <c r="J319" s="155">
        <f>IF(G319="p2",J318+Table1[Amount],J318)</f>
        <v>0</v>
      </c>
      <c r="K319" s="154">
        <f>IF(G319="s",K318+Table1[[#This Row],[Amount]],K318)</f>
        <v>0</v>
      </c>
      <c r="L319" s="129"/>
      <c r="M319" s="129">
        <f>Table1[[#This Row],[Amount]]</f>
        <v>0</v>
      </c>
      <c r="N319" s="129"/>
      <c r="O319" s="130">
        <f>Table1[[#This Row],[Amount]]-Table1[[#This Row],[Amount1]]</f>
        <v>0</v>
      </c>
    </row>
    <row r="320" spans="1:15" x14ac:dyDescent="0.2">
      <c r="A320" s="99"/>
      <c r="B320" s="93"/>
      <c r="C320" s="94"/>
      <c r="D320" s="95"/>
      <c r="E320" s="96" t="e">
        <f>LOOKUP(D320,Accounts!A:A,Accounts!B:B)</f>
        <v>#N/A</v>
      </c>
      <c r="F320" s="146"/>
      <c r="G320" s="97"/>
      <c r="H320" s="155">
        <f>IF(G320="c",H319+Table1[[#This Row],[Amount]],H319)</f>
        <v>0</v>
      </c>
      <c r="I320" s="155">
        <f>IF(G320="p1",I319+Table1[Amount],I319)</f>
        <v>0</v>
      </c>
      <c r="J320" s="155">
        <f>IF(G320="p2",J319+Table1[Amount],J319)</f>
        <v>0</v>
      </c>
      <c r="K320" s="154">
        <f>IF(G320="s",K319+Table1[[#This Row],[Amount]],K319)</f>
        <v>0</v>
      </c>
      <c r="L320" s="129"/>
      <c r="M320" s="129">
        <f>Table1[[#This Row],[Amount]]</f>
        <v>0</v>
      </c>
      <c r="N320" s="129"/>
      <c r="O320" s="130">
        <f>Table1[[#This Row],[Amount]]-Table1[[#This Row],[Amount1]]</f>
        <v>0</v>
      </c>
    </row>
    <row r="321" spans="1:70" x14ac:dyDescent="0.2">
      <c r="A321" s="99"/>
      <c r="B321" s="93"/>
      <c r="C321" s="103"/>
      <c r="D321" s="104"/>
      <c r="E321" s="112" t="e">
        <f>LOOKUP(D321,Accounts!A:A,Accounts!B:B)</f>
        <v>#N/A</v>
      </c>
      <c r="F321" s="147"/>
      <c r="G321" s="97"/>
      <c r="H321" s="155">
        <f>IF(G321="c",H320+Table1[[#This Row],[Amount]],H320)</f>
        <v>0</v>
      </c>
      <c r="I321" s="155">
        <f>IF(G321="p1",I320+Table1[Amount],I320)</f>
        <v>0</v>
      </c>
      <c r="J321" s="155">
        <f>IF(G321="p2",J320+Table1[Amount],J320)</f>
        <v>0</v>
      </c>
      <c r="K321" s="154">
        <f>IF(G321="s",K320+Table1[[#This Row],[Amount]],K320)</f>
        <v>0</v>
      </c>
      <c r="L321" s="129"/>
      <c r="M321" s="129">
        <f>Table1[[#This Row],[Amount]]</f>
        <v>0</v>
      </c>
      <c r="N321" s="129"/>
      <c r="O321" s="130">
        <f>Table1[[#This Row],[Amount]]-Table1[[#This Row],[Amount1]]</f>
        <v>0</v>
      </c>
    </row>
    <row r="322" spans="1:70" s="10" customFormat="1" x14ac:dyDescent="0.2">
      <c r="A322" s="99"/>
      <c r="B322" s="93"/>
      <c r="C322" s="103"/>
      <c r="D322" s="104"/>
      <c r="E322" s="112" t="e">
        <f>LOOKUP(D322,Accounts!A:A,Accounts!B:B)</f>
        <v>#N/A</v>
      </c>
      <c r="F322" s="147"/>
      <c r="G322" s="97"/>
      <c r="H322" s="155">
        <f>IF(G322="c",H321+Table1[[#This Row],[Amount]],H321)</f>
        <v>0</v>
      </c>
      <c r="I322" s="155">
        <f>IF(G322="p1",I321+Table1[Amount],I321)</f>
        <v>0</v>
      </c>
      <c r="J322" s="155">
        <f>IF(G322="p2",J321+Table1[Amount],J321)</f>
        <v>0</v>
      </c>
      <c r="K322" s="154">
        <f>IF(G322="s",K321+Table1[[#This Row],[Amount]],K321)</f>
        <v>0</v>
      </c>
      <c r="L322" s="129"/>
      <c r="M322" s="129">
        <f>Table1[[#This Row],[Amount]]</f>
        <v>0</v>
      </c>
      <c r="N322" s="129"/>
      <c r="O322" s="130">
        <f>Table1[[#This Row],[Amount]]-Table1[[#This Row],[Amount1]]</f>
        <v>0</v>
      </c>
      <c r="P322" s="87"/>
      <c r="Q322" s="87"/>
      <c r="R322" s="87"/>
      <c r="S322" s="87"/>
      <c r="T322" s="87"/>
      <c r="U322" s="87"/>
      <c r="V322" s="87"/>
      <c r="W322" s="87"/>
      <c r="X322" s="87"/>
      <c r="Y322" s="87"/>
      <c r="Z322" s="87"/>
      <c r="AA322" s="87"/>
      <c r="AB322" s="87"/>
      <c r="AC322" s="87"/>
      <c r="AD322" s="87"/>
      <c r="AE322" s="87"/>
      <c r="AF322" s="87"/>
      <c r="AG322" s="87"/>
      <c r="AH322" s="87"/>
      <c r="AI322" s="87"/>
      <c r="AJ322" s="87"/>
      <c r="AK322" s="87"/>
      <c r="AL322" s="87"/>
      <c r="AM322" s="87"/>
      <c r="AN322" s="87"/>
      <c r="AO322" s="87"/>
      <c r="AP322" s="87"/>
      <c r="AQ322" s="87"/>
      <c r="AR322" s="87"/>
      <c r="AS322" s="87"/>
      <c r="AT322" s="87"/>
      <c r="AU322" s="87"/>
      <c r="AV322" s="87"/>
      <c r="AW322" s="87"/>
      <c r="AX322" s="87"/>
      <c r="AY322" s="87"/>
      <c r="AZ322" s="87"/>
      <c r="BA322" s="87"/>
      <c r="BB322" s="87"/>
      <c r="BC322" s="87"/>
      <c r="BD322" s="87"/>
      <c r="BE322" s="87"/>
      <c r="BF322" s="87"/>
      <c r="BG322" s="87"/>
      <c r="BH322" s="87"/>
      <c r="BI322" s="87"/>
      <c r="BJ322" s="87"/>
      <c r="BK322" s="87"/>
      <c r="BL322" s="87"/>
      <c r="BM322" s="87"/>
      <c r="BN322" s="87"/>
      <c r="BO322" s="87"/>
      <c r="BP322" s="87"/>
      <c r="BQ322" s="87"/>
      <c r="BR322" s="87"/>
    </row>
    <row r="323" spans="1:70" x14ac:dyDescent="0.2">
      <c r="A323" s="99"/>
      <c r="B323" s="93"/>
      <c r="C323" s="103"/>
      <c r="D323" s="104"/>
      <c r="E323" s="112" t="e">
        <f>LOOKUP(D323,Accounts!A:A,Accounts!B:B)</f>
        <v>#N/A</v>
      </c>
      <c r="F323" s="147"/>
      <c r="G323" s="97"/>
      <c r="H323" s="155">
        <f>IF(G323="c",H322+Table1[[#This Row],[Amount]],H322)</f>
        <v>0</v>
      </c>
      <c r="I323" s="155">
        <f>IF(G323="p1",I322+Table1[Amount],I322)</f>
        <v>0</v>
      </c>
      <c r="J323" s="155">
        <f>IF(G323="p2",J322+Table1[Amount],J322)</f>
        <v>0</v>
      </c>
      <c r="K323" s="154">
        <f>IF(G323="s",K322+Table1[[#This Row],[Amount]],K322)</f>
        <v>0</v>
      </c>
      <c r="L323" s="129"/>
      <c r="M323" s="129">
        <f>Table1[[#This Row],[Amount]]</f>
        <v>0</v>
      </c>
      <c r="N323" s="129"/>
      <c r="O323" s="130">
        <f>Table1[[#This Row],[Amount]]-Table1[[#This Row],[Amount1]]</f>
        <v>0</v>
      </c>
      <c r="P323" s="87"/>
      <c r="Q323" s="87"/>
      <c r="R323" s="87"/>
      <c r="S323" s="87"/>
      <c r="T323" s="87"/>
      <c r="U323" s="87"/>
      <c r="V323" s="87"/>
      <c r="W323" s="87"/>
      <c r="X323" s="87"/>
      <c r="Y323" s="87"/>
      <c r="Z323" s="87"/>
      <c r="AA323" s="87"/>
      <c r="AB323" s="87"/>
      <c r="AC323" s="87"/>
      <c r="AD323" s="87"/>
      <c r="AE323" s="87"/>
      <c r="AF323" s="87"/>
      <c r="AG323" s="87"/>
      <c r="AH323" s="87"/>
      <c r="AI323" s="87"/>
      <c r="AJ323" s="87"/>
      <c r="AK323" s="87"/>
      <c r="AL323" s="87"/>
      <c r="AM323" s="87"/>
      <c r="AN323" s="87"/>
      <c r="AO323" s="87"/>
      <c r="AP323" s="87"/>
      <c r="AQ323" s="87"/>
      <c r="AR323" s="87"/>
      <c r="AS323" s="87"/>
      <c r="AT323" s="87"/>
      <c r="AU323" s="87"/>
      <c r="AV323" s="87"/>
      <c r="AW323" s="87"/>
      <c r="AX323" s="87"/>
      <c r="AY323" s="87"/>
      <c r="AZ323" s="87"/>
      <c r="BA323" s="87"/>
      <c r="BB323" s="87"/>
      <c r="BC323" s="87"/>
      <c r="BD323" s="87"/>
      <c r="BE323" s="87"/>
      <c r="BF323" s="87"/>
      <c r="BG323" s="87"/>
      <c r="BH323" s="87"/>
      <c r="BI323" s="87"/>
      <c r="BJ323" s="87"/>
      <c r="BK323" s="87"/>
      <c r="BL323" s="87"/>
      <c r="BM323" s="87"/>
      <c r="BN323" s="87"/>
      <c r="BO323" s="87"/>
      <c r="BP323" s="87"/>
      <c r="BQ323" s="87"/>
      <c r="BR323" s="87"/>
    </row>
    <row r="324" spans="1:70" x14ac:dyDescent="0.2">
      <c r="A324" s="99"/>
      <c r="B324" s="93"/>
      <c r="C324" s="103"/>
      <c r="D324" s="104"/>
      <c r="E324" s="112" t="e">
        <f>LOOKUP(D324,Accounts!A:A,Accounts!B:B)</f>
        <v>#N/A</v>
      </c>
      <c r="F324" s="147"/>
      <c r="G324" s="97"/>
      <c r="H324" s="155">
        <f>IF(G324="c",H323+Table1[[#This Row],[Amount]],H323)</f>
        <v>0</v>
      </c>
      <c r="I324" s="155">
        <f>IF(G324="p1",I323+Table1[Amount],I323)</f>
        <v>0</v>
      </c>
      <c r="J324" s="155">
        <f>IF(G324="p2",J323+Table1[Amount],J323)</f>
        <v>0</v>
      </c>
      <c r="K324" s="154">
        <f>IF(G324="s",K323+Table1[[#This Row],[Amount]],K323)</f>
        <v>0</v>
      </c>
      <c r="L324" s="129"/>
      <c r="M324" s="129">
        <f>Table1[[#This Row],[Amount]]</f>
        <v>0</v>
      </c>
      <c r="N324" s="129"/>
      <c r="O324" s="130">
        <f>Table1[[#This Row],[Amount]]-Table1[[#This Row],[Amount1]]</f>
        <v>0</v>
      </c>
      <c r="P324" s="87"/>
      <c r="Q324" s="87"/>
      <c r="R324" s="87"/>
      <c r="S324" s="87"/>
      <c r="T324" s="87"/>
      <c r="U324" s="87"/>
      <c r="V324" s="87"/>
      <c r="W324" s="87"/>
      <c r="X324" s="87"/>
      <c r="Y324" s="87"/>
      <c r="Z324" s="87"/>
      <c r="AA324" s="87"/>
      <c r="AB324" s="87"/>
      <c r="AC324" s="87"/>
      <c r="AD324" s="87"/>
      <c r="AE324" s="87"/>
      <c r="AF324" s="87"/>
      <c r="AG324" s="87"/>
      <c r="AH324" s="87"/>
      <c r="AI324" s="87"/>
      <c r="AJ324" s="87"/>
      <c r="AK324" s="87"/>
      <c r="AL324" s="87"/>
      <c r="AM324" s="87"/>
      <c r="AN324" s="87"/>
      <c r="AO324" s="87"/>
      <c r="AP324" s="87"/>
      <c r="AQ324" s="87"/>
      <c r="AR324" s="87"/>
      <c r="AS324" s="87"/>
      <c r="AT324" s="87"/>
      <c r="AU324" s="87"/>
      <c r="AV324" s="87"/>
      <c r="AW324" s="87"/>
      <c r="AX324" s="87"/>
      <c r="AY324" s="87"/>
      <c r="AZ324" s="87"/>
      <c r="BA324" s="87"/>
      <c r="BB324" s="87"/>
      <c r="BC324" s="87"/>
      <c r="BD324" s="87"/>
      <c r="BE324" s="87"/>
      <c r="BF324" s="87"/>
      <c r="BG324" s="87"/>
      <c r="BH324" s="87"/>
      <c r="BI324" s="87"/>
      <c r="BJ324" s="87"/>
      <c r="BK324" s="87"/>
      <c r="BL324" s="87"/>
      <c r="BM324" s="87"/>
      <c r="BN324" s="87"/>
      <c r="BO324" s="87"/>
      <c r="BP324" s="87"/>
      <c r="BQ324" s="87"/>
      <c r="BR324" s="87"/>
    </row>
    <row r="325" spans="1:70" x14ac:dyDescent="0.2">
      <c r="A325" s="99"/>
      <c r="B325" s="113"/>
      <c r="C325" s="103"/>
      <c r="D325" s="104"/>
      <c r="E325" s="112" t="e">
        <f>LOOKUP(D325,Accounts!A:A,Accounts!B:B)</f>
        <v>#N/A</v>
      </c>
      <c r="F325" s="147"/>
      <c r="G325" s="97"/>
      <c r="H325" s="156">
        <f>IF(G325="c",H324+Table1[[#This Row],[Amount]],H324)</f>
        <v>0</v>
      </c>
      <c r="I325" s="156">
        <f>IF(G325="p1",I324+Table1[Amount],I324)</f>
        <v>0</v>
      </c>
      <c r="J325" s="156">
        <f>IF(G325="p2",J324+Table1[Amount],J324)</f>
        <v>0</v>
      </c>
      <c r="K325" s="154">
        <f>IF(G325="s",K324+Table1[[#This Row],[Amount]],K324)</f>
        <v>0</v>
      </c>
      <c r="L325" s="129"/>
      <c r="M325" s="129">
        <f>Table1[[#This Row],[Amount]]</f>
        <v>0</v>
      </c>
      <c r="N325" s="129"/>
      <c r="O325" s="130">
        <f>Table1[[#This Row],[Amount]]-Table1[[#This Row],[Amount1]]</f>
        <v>0</v>
      </c>
      <c r="P325" s="87"/>
      <c r="Q325" s="87"/>
      <c r="R325" s="87"/>
      <c r="S325" s="87"/>
      <c r="T325" s="87"/>
      <c r="U325" s="87"/>
      <c r="V325" s="87"/>
      <c r="W325" s="87"/>
      <c r="X325" s="87"/>
      <c r="Y325" s="87"/>
      <c r="Z325" s="87"/>
      <c r="AA325" s="87"/>
      <c r="AB325" s="87"/>
      <c r="AC325" s="87"/>
      <c r="AD325" s="87"/>
      <c r="AE325" s="87"/>
      <c r="AF325" s="87"/>
      <c r="AG325" s="87"/>
      <c r="AH325" s="87"/>
      <c r="AI325" s="87"/>
      <c r="AJ325" s="87"/>
      <c r="AK325" s="87"/>
      <c r="AL325" s="87"/>
      <c r="AM325" s="87"/>
      <c r="AN325" s="87"/>
      <c r="AO325" s="87"/>
      <c r="AP325" s="87"/>
      <c r="AQ325" s="87"/>
      <c r="AR325" s="87"/>
      <c r="AS325" s="87"/>
      <c r="AT325" s="87"/>
      <c r="AU325" s="87"/>
      <c r="AV325" s="87"/>
      <c r="AW325" s="87"/>
      <c r="AX325" s="87"/>
      <c r="AY325" s="87"/>
      <c r="AZ325" s="87"/>
      <c r="BA325" s="87"/>
      <c r="BB325" s="87"/>
      <c r="BC325" s="87"/>
      <c r="BD325" s="87"/>
      <c r="BE325" s="87"/>
      <c r="BF325" s="87"/>
      <c r="BG325" s="87"/>
      <c r="BH325" s="87"/>
      <c r="BI325" s="87"/>
      <c r="BJ325" s="87"/>
      <c r="BK325" s="87"/>
      <c r="BL325" s="87"/>
      <c r="BM325" s="87"/>
      <c r="BN325" s="87"/>
      <c r="BO325" s="87"/>
      <c r="BP325" s="87"/>
      <c r="BQ325" s="87"/>
      <c r="BR325" s="87"/>
    </row>
    <row r="326" spans="1:70" x14ac:dyDescent="0.2">
      <c r="A326" s="99"/>
      <c r="B326" s="113"/>
      <c r="C326" s="103"/>
      <c r="D326" s="104"/>
      <c r="E326" s="101" t="e">
        <f>LOOKUP(D326,Accounts!A:A,Accounts!B:B)</f>
        <v>#N/A</v>
      </c>
      <c r="F326" s="147"/>
      <c r="G326" s="97"/>
      <c r="H326" s="156">
        <f>IF(G326="c",H325+Table1[[#This Row],[Amount]],H325)</f>
        <v>0</v>
      </c>
      <c r="I326" s="156">
        <f>IF(G326="p1",I325+Table1[Amount],I325)</f>
        <v>0</v>
      </c>
      <c r="J326" s="156">
        <f>IF(G326="p2",J325+Table1[Amount],J325)</f>
        <v>0</v>
      </c>
      <c r="K326" s="154">
        <f>IF(G326="s",K325+Table1[[#This Row],[Amount]],K325)</f>
        <v>0</v>
      </c>
      <c r="L326" s="129"/>
      <c r="M326" s="129">
        <f>Table1[[#This Row],[Amount]]</f>
        <v>0</v>
      </c>
      <c r="N326" s="129"/>
      <c r="O326" s="130">
        <f>Table1[[#This Row],[Amount]]-Table1[[#This Row],[Amount1]]</f>
        <v>0</v>
      </c>
      <c r="P326" s="87"/>
      <c r="Q326" s="87"/>
      <c r="R326" s="87"/>
      <c r="S326" s="87"/>
      <c r="T326" s="87"/>
      <c r="U326" s="87"/>
      <c r="V326" s="87"/>
      <c r="W326" s="87"/>
      <c r="X326" s="87"/>
      <c r="Y326" s="87"/>
      <c r="Z326" s="87"/>
      <c r="AA326" s="87"/>
      <c r="AB326" s="87"/>
      <c r="AC326" s="87"/>
      <c r="AD326" s="87"/>
      <c r="AE326" s="87"/>
      <c r="AF326" s="87"/>
      <c r="AG326" s="87"/>
      <c r="AH326" s="87"/>
      <c r="AI326" s="87"/>
      <c r="AJ326" s="87"/>
      <c r="AK326" s="87"/>
      <c r="AL326" s="87"/>
      <c r="AM326" s="87"/>
      <c r="AN326" s="87"/>
      <c r="AO326" s="87"/>
      <c r="AP326" s="87"/>
      <c r="AQ326" s="87"/>
      <c r="AR326" s="87"/>
      <c r="AS326" s="87"/>
      <c r="AT326" s="87"/>
      <c r="AU326" s="87"/>
      <c r="AV326" s="87"/>
      <c r="AW326" s="87"/>
      <c r="AX326" s="87"/>
      <c r="AY326" s="87"/>
      <c r="AZ326" s="87"/>
      <c r="BA326" s="87"/>
      <c r="BB326" s="87"/>
      <c r="BC326" s="87"/>
      <c r="BD326" s="87"/>
      <c r="BE326" s="87"/>
      <c r="BF326" s="87"/>
      <c r="BG326" s="87"/>
      <c r="BH326" s="87"/>
      <c r="BI326" s="87"/>
      <c r="BJ326" s="87"/>
      <c r="BK326" s="87"/>
      <c r="BL326" s="87"/>
      <c r="BM326" s="87"/>
      <c r="BN326" s="87"/>
      <c r="BO326" s="87"/>
      <c r="BP326" s="87"/>
      <c r="BQ326" s="87"/>
      <c r="BR326" s="87"/>
    </row>
    <row r="327" spans="1:70" x14ac:dyDescent="0.2">
      <c r="A327" s="99"/>
      <c r="B327" s="113"/>
      <c r="C327" s="103"/>
      <c r="D327" s="104"/>
      <c r="E327" s="101" t="e">
        <f>LOOKUP(D327,Accounts!A:A,Accounts!B:B)</f>
        <v>#N/A</v>
      </c>
      <c r="F327" s="147"/>
      <c r="G327" s="97"/>
      <c r="H327" s="156">
        <f>IF(G327="c",H326+Table1[[#This Row],[Amount]],H326)</f>
        <v>0</v>
      </c>
      <c r="I327" s="156">
        <f>IF(G327="p1",I326+Table1[Amount],I326)</f>
        <v>0</v>
      </c>
      <c r="J327" s="156">
        <f>IF(G327="p2",J326+Table1[Amount],J326)</f>
        <v>0</v>
      </c>
      <c r="K327" s="154">
        <f>IF(G327="s",K326+Table1[[#This Row],[Amount]],K326)</f>
        <v>0</v>
      </c>
      <c r="L327" s="129"/>
      <c r="M327" s="129">
        <f>Table1[[#This Row],[Amount]]</f>
        <v>0</v>
      </c>
      <c r="N327" s="129"/>
      <c r="O327" s="130">
        <f>Table1[[#This Row],[Amount]]-Table1[[#This Row],[Amount1]]</f>
        <v>0</v>
      </c>
      <c r="P327" s="87"/>
      <c r="Q327" s="87"/>
      <c r="R327" s="87"/>
      <c r="S327" s="87"/>
      <c r="T327" s="87"/>
      <c r="U327" s="87"/>
      <c r="V327" s="87"/>
      <c r="W327" s="87"/>
      <c r="X327" s="87"/>
      <c r="Y327" s="87"/>
      <c r="Z327" s="87"/>
      <c r="AA327" s="87"/>
      <c r="AB327" s="87"/>
      <c r="AC327" s="87"/>
      <c r="AD327" s="87"/>
      <c r="AE327" s="87"/>
      <c r="AF327" s="87"/>
      <c r="AG327" s="87"/>
      <c r="AH327" s="87"/>
      <c r="AI327" s="87"/>
      <c r="AJ327" s="87"/>
      <c r="AK327" s="87"/>
      <c r="AL327" s="87"/>
      <c r="AM327" s="87"/>
      <c r="AN327" s="87"/>
      <c r="AO327" s="87"/>
      <c r="AP327" s="87"/>
      <c r="AQ327" s="87"/>
      <c r="AR327" s="87"/>
      <c r="AS327" s="87"/>
      <c r="AT327" s="87"/>
      <c r="AU327" s="87"/>
      <c r="AV327" s="87"/>
      <c r="AW327" s="87"/>
      <c r="AX327" s="87"/>
      <c r="AY327" s="87"/>
      <c r="AZ327" s="87"/>
      <c r="BA327" s="87"/>
      <c r="BB327" s="87"/>
      <c r="BC327" s="87"/>
      <c r="BD327" s="87"/>
      <c r="BE327" s="87"/>
      <c r="BF327" s="87"/>
      <c r="BG327" s="87"/>
      <c r="BH327" s="87"/>
      <c r="BI327" s="87"/>
      <c r="BJ327" s="87"/>
      <c r="BK327" s="87"/>
      <c r="BL327" s="87"/>
      <c r="BM327" s="87"/>
      <c r="BN327" s="87"/>
      <c r="BO327" s="87"/>
      <c r="BP327" s="87"/>
      <c r="BQ327" s="87"/>
      <c r="BR327" s="87"/>
    </row>
    <row r="328" spans="1:70" x14ac:dyDescent="0.2">
      <c r="A328" s="99"/>
      <c r="B328" s="93"/>
      <c r="C328" s="94"/>
      <c r="D328" s="95"/>
      <c r="E328" s="100" t="e">
        <f>LOOKUP(D328,Accounts!A:A,Accounts!B:B)</f>
        <v>#N/A</v>
      </c>
      <c r="F328" s="146"/>
      <c r="G328" s="97"/>
      <c r="H328" s="155">
        <f>IF(G328="c",H327+Table1[[#This Row],[Amount]],H327)</f>
        <v>0</v>
      </c>
      <c r="I328" s="155">
        <f>IF(G328="p1",I327+Table1[Amount],I327)</f>
        <v>0</v>
      </c>
      <c r="J328" s="155">
        <f>IF(G328="p2",J327+Table1[Amount],J327)</f>
        <v>0</v>
      </c>
      <c r="K328" s="154">
        <f>IF(G328="s",K327+Table1[[#This Row],[Amount]],K327)</f>
        <v>0</v>
      </c>
      <c r="L328" s="129"/>
      <c r="M328" s="129">
        <f>Table1[[#This Row],[Amount]]</f>
        <v>0</v>
      </c>
      <c r="N328" s="129"/>
      <c r="O328" s="130">
        <f>Table1[[#This Row],[Amount]]-Table1[[#This Row],[Amount1]]</f>
        <v>0</v>
      </c>
      <c r="P328" s="87"/>
      <c r="Q328" s="87"/>
      <c r="R328" s="87"/>
      <c r="S328" s="87"/>
      <c r="T328" s="87"/>
      <c r="U328" s="87"/>
      <c r="V328" s="87"/>
      <c r="W328" s="87"/>
      <c r="X328" s="87"/>
      <c r="Y328" s="87"/>
      <c r="Z328" s="87"/>
      <c r="AA328" s="87"/>
      <c r="AB328" s="87"/>
      <c r="AC328" s="87"/>
      <c r="AD328" s="87"/>
      <c r="AE328" s="87"/>
      <c r="AF328" s="87"/>
      <c r="AG328" s="87"/>
      <c r="AH328" s="87"/>
      <c r="AI328" s="87"/>
      <c r="AJ328" s="87"/>
      <c r="AK328" s="87"/>
      <c r="AL328" s="87"/>
      <c r="AM328" s="87"/>
      <c r="AN328" s="87"/>
      <c r="AO328" s="87"/>
      <c r="AP328" s="87"/>
      <c r="AQ328" s="87"/>
      <c r="AR328" s="87"/>
      <c r="AS328" s="87"/>
      <c r="AT328" s="87"/>
      <c r="AU328" s="87"/>
      <c r="AV328" s="87"/>
      <c r="AW328" s="87"/>
      <c r="AX328" s="87"/>
      <c r="AY328" s="87"/>
      <c r="AZ328" s="87"/>
      <c r="BA328" s="87"/>
      <c r="BB328" s="87"/>
      <c r="BC328" s="87"/>
      <c r="BD328" s="87"/>
      <c r="BE328" s="87"/>
      <c r="BF328" s="87"/>
      <c r="BG328" s="87"/>
      <c r="BH328" s="87"/>
      <c r="BI328" s="87"/>
      <c r="BJ328" s="87"/>
      <c r="BK328" s="87"/>
      <c r="BL328" s="87"/>
      <c r="BM328" s="87"/>
      <c r="BN328" s="87"/>
      <c r="BO328" s="87"/>
      <c r="BP328" s="87"/>
      <c r="BQ328" s="87"/>
      <c r="BR328" s="87"/>
    </row>
    <row r="329" spans="1:70" x14ac:dyDescent="0.2">
      <c r="A329" s="99"/>
      <c r="B329" s="93"/>
      <c r="C329" s="94"/>
      <c r="D329" s="95"/>
      <c r="E329" s="100" t="e">
        <f>LOOKUP(D329,Accounts!A:A,Accounts!B:B)</f>
        <v>#N/A</v>
      </c>
      <c r="F329" s="146"/>
      <c r="G329" s="97"/>
      <c r="H329" s="155">
        <f>IF(G329="c",H328+Table1[[#This Row],[Amount]],H328)</f>
        <v>0</v>
      </c>
      <c r="I329" s="155">
        <f>IF(G329="p1",I328+Table1[Amount],I328)</f>
        <v>0</v>
      </c>
      <c r="J329" s="155">
        <f>IF(G329="p2",J328+Table1[Amount],J328)</f>
        <v>0</v>
      </c>
      <c r="K329" s="154">
        <f>IF(G329="s",K328+Table1[[#This Row],[Amount]],K328)</f>
        <v>0</v>
      </c>
      <c r="L329" s="129"/>
      <c r="M329" s="129">
        <f>Table1[[#This Row],[Amount]]</f>
        <v>0</v>
      </c>
      <c r="N329" s="129"/>
      <c r="O329" s="130">
        <f>Table1[[#This Row],[Amount]]-Table1[[#This Row],[Amount1]]</f>
        <v>0</v>
      </c>
      <c r="P329" s="87"/>
      <c r="Q329" s="87"/>
      <c r="R329" s="87"/>
      <c r="S329" s="87"/>
      <c r="T329" s="87"/>
      <c r="U329" s="87"/>
      <c r="V329" s="87"/>
      <c r="W329" s="87"/>
      <c r="X329" s="87"/>
      <c r="Y329" s="87"/>
      <c r="Z329" s="87"/>
      <c r="AA329" s="87"/>
      <c r="AB329" s="87"/>
      <c r="AC329" s="87"/>
      <c r="AD329" s="87"/>
      <c r="AE329" s="87"/>
      <c r="AF329" s="87"/>
      <c r="AG329" s="87"/>
      <c r="AH329" s="87"/>
      <c r="AI329" s="87"/>
      <c r="AJ329" s="87"/>
      <c r="AK329" s="87"/>
      <c r="AL329" s="87"/>
      <c r="AM329" s="87"/>
      <c r="AN329" s="87"/>
      <c r="AO329" s="87"/>
      <c r="AP329" s="87"/>
      <c r="AQ329" s="87"/>
      <c r="AR329" s="87"/>
      <c r="AS329" s="87"/>
      <c r="AT329" s="87"/>
      <c r="AU329" s="87"/>
      <c r="AV329" s="87"/>
      <c r="AW329" s="87"/>
      <c r="AX329" s="87"/>
      <c r="AY329" s="87"/>
      <c r="AZ329" s="87"/>
      <c r="BA329" s="87"/>
      <c r="BB329" s="87"/>
      <c r="BC329" s="87"/>
      <c r="BD329" s="87"/>
      <c r="BE329" s="87"/>
      <c r="BF329" s="87"/>
      <c r="BG329" s="87"/>
      <c r="BH329" s="87"/>
      <c r="BI329" s="87"/>
      <c r="BJ329" s="87"/>
      <c r="BK329" s="87"/>
      <c r="BL329" s="87"/>
      <c r="BM329" s="87"/>
      <c r="BN329" s="87"/>
      <c r="BO329" s="87"/>
      <c r="BP329" s="87"/>
      <c r="BQ329" s="87"/>
      <c r="BR329" s="87"/>
    </row>
    <row r="330" spans="1:70" x14ac:dyDescent="0.2">
      <c r="A330" s="99"/>
      <c r="B330" s="113"/>
      <c r="C330" s="103"/>
      <c r="D330" s="104"/>
      <c r="E330" s="112" t="e">
        <f>LOOKUP(D330,Accounts!A:A,Accounts!B:B)</f>
        <v>#N/A</v>
      </c>
      <c r="F330" s="147"/>
      <c r="G330" s="97"/>
      <c r="H330" s="156">
        <f>IF(G330="c",H329+Table1[[#This Row],[Amount]],H329)</f>
        <v>0</v>
      </c>
      <c r="I330" s="156">
        <f>IF(G330="p1",I329+Table1[Amount],I329)</f>
        <v>0</v>
      </c>
      <c r="J330" s="156">
        <f>IF(G330="p2",J329+Table1[Amount],J329)</f>
        <v>0</v>
      </c>
      <c r="K330" s="154">
        <f>IF(G330="s",K329+Table1[[#This Row],[Amount]],K329)</f>
        <v>0</v>
      </c>
      <c r="L330" s="129"/>
      <c r="M330" s="129">
        <f>Table1[[#This Row],[Amount]]</f>
        <v>0</v>
      </c>
      <c r="N330" s="129"/>
      <c r="O330" s="130">
        <f>Table1[[#This Row],[Amount]]-Table1[[#This Row],[Amount1]]</f>
        <v>0</v>
      </c>
      <c r="P330" s="87"/>
      <c r="Q330" s="87"/>
      <c r="R330" s="87"/>
      <c r="S330" s="87"/>
      <c r="T330" s="87"/>
      <c r="U330" s="87"/>
      <c r="V330" s="87"/>
      <c r="W330" s="87"/>
      <c r="X330" s="87"/>
      <c r="Y330" s="87"/>
      <c r="Z330" s="87"/>
      <c r="AA330" s="87"/>
      <c r="AB330" s="87"/>
      <c r="AC330" s="87"/>
      <c r="AD330" s="87"/>
      <c r="AE330" s="87"/>
      <c r="AF330" s="87"/>
      <c r="AG330" s="87"/>
      <c r="AH330" s="87"/>
      <c r="AI330" s="87"/>
      <c r="AJ330" s="87"/>
      <c r="AK330" s="87"/>
      <c r="AL330" s="87"/>
      <c r="AM330" s="87"/>
      <c r="AN330" s="87"/>
      <c r="AO330" s="87"/>
      <c r="AP330" s="87"/>
      <c r="AQ330" s="87"/>
      <c r="AR330" s="87"/>
      <c r="AS330" s="87"/>
      <c r="AT330" s="87"/>
      <c r="AU330" s="87"/>
      <c r="AV330" s="87"/>
      <c r="AW330" s="87"/>
      <c r="AX330" s="87"/>
      <c r="AY330" s="87"/>
      <c r="AZ330" s="87"/>
      <c r="BA330" s="87"/>
      <c r="BB330" s="87"/>
      <c r="BC330" s="87"/>
      <c r="BD330" s="87"/>
      <c r="BE330" s="87"/>
      <c r="BF330" s="87"/>
      <c r="BG330" s="87"/>
      <c r="BH330" s="87"/>
      <c r="BI330" s="87"/>
      <c r="BJ330" s="87"/>
      <c r="BK330" s="87"/>
      <c r="BL330" s="87"/>
      <c r="BM330" s="87"/>
      <c r="BN330" s="87"/>
      <c r="BO330" s="87"/>
      <c r="BP330" s="87"/>
      <c r="BQ330" s="87"/>
      <c r="BR330" s="87"/>
    </row>
    <row r="331" spans="1:70" x14ac:dyDescent="0.2">
      <c r="A331" s="99"/>
      <c r="B331" s="113"/>
      <c r="C331" s="103"/>
      <c r="D331" s="104"/>
      <c r="E331" s="112" t="e">
        <f>LOOKUP(D331,Accounts!A:A,Accounts!B:B)</f>
        <v>#N/A</v>
      </c>
      <c r="F331" s="147"/>
      <c r="G331" s="97"/>
      <c r="H331" s="156">
        <f>IF(G331="c",H330+Table1[[#This Row],[Amount]],H330)</f>
        <v>0</v>
      </c>
      <c r="I331" s="156">
        <f>IF(G331="p1",I330+Table1[Amount],I330)</f>
        <v>0</v>
      </c>
      <c r="J331" s="156">
        <f>IF(G331="p2",J330+Table1[Amount],J330)</f>
        <v>0</v>
      </c>
      <c r="K331" s="154">
        <f>IF(G331="s",K330+Table1[[#This Row],[Amount]],K330)</f>
        <v>0</v>
      </c>
      <c r="L331" s="129"/>
      <c r="M331" s="129">
        <f>Table1[[#This Row],[Amount]]</f>
        <v>0</v>
      </c>
      <c r="N331" s="129"/>
      <c r="O331" s="130">
        <f>Table1[[#This Row],[Amount]]-Table1[[#This Row],[Amount1]]</f>
        <v>0</v>
      </c>
      <c r="P331" s="87"/>
      <c r="Q331" s="87"/>
      <c r="R331" s="87"/>
      <c r="S331" s="87"/>
      <c r="T331" s="87"/>
      <c r="U331" s="87"/>
      <c r="V331" s="87"/>
      <c r="W331" s="87"/>
      <c r="X331" s="87"/>
      <c r="Y331" s="87"/>
      <c r="Z331" s="87"/>
      <c r="AA331" s="87"/>
      <c r="AB331" s="87"/>
      <c r="AC331" s="87"/>
      <c r="AD331" s="87"/>
      <c r="AE331" s="87"/>
      <c r="AF331" s="87"/>
      <c r="AG331" s="87"/>
      <c r="AH331" s="87"/>
      <c r="AI331" s="87"/>
      <c r="AJ331" s="87"/>
      <c r="AK331" s="87"/>
      <c r="AL331" s="87"/>
      <c r="AM331" s="87"/>
      <c r="AN331" s="87"/>
      <c r="AO331" s="87"/>
      <c r="AP331" s="87"/>
      <c r="AQ331" s="87"/>
      <c r="AR331" s="87"/>
      <c r="AS331" s="87"/>
      <c r="AT331" s="87"/>
      <c r="AU331" s="87"/>
      <c r="AV331" s="87"/>
      <c r="AW331" s="87"/>
      <c r="AX331" s="87"/>
      <c r="AY331" s="87"/>
      <c r="AZ331" s="87"/>
      <c r="BA331" s="87"/>
      <c r="BB331" s="87"/>
      <c r="BC331" s="87"/>
      <c r="BD331" s="87"/>
      <c r="BE331" s="87"/>
      <c r="BF331" s="87"/>
      <c r="BG331" s="87"/>
      <c r="BH331" s="87"/>
      <c r="BI331" s="87"/>
      <c r="BJ331" s="87"/>
      <c r="BK331" s="87"/>
      <c r="BL331" s="87"/>
      <c r="BM331" s="87"/>
      <c r="BN331" s="87"/>
      <c r="BO331" s="87"/>
      <c r="BP331" s="87"/>
      <c r="BQ331" s="87"/>
      <c r="BR331" s="87"/>
    </row>
    <row r="332" spans="1:70" s="10" customFormat="1" x14ac:dyDescent="0.2">
      <c r="A332" s="99"/>
      <c r="B332" s="113"/>
      <c r="C332" s="103"/>
      <c r="D332" s="104"/>
      <c r="E332" s="112" t="e">
        <f>LOOKUP(D332,Accounts!A:A,Accounts!B:B)</f>
        <v>#N/A</v>
      </c>
      <c r="F332" s="147"/>
      <c r="G332" s="97"/>
      <c r="H332" s="156">
        <f>IF(G332="c",H331+Table1[[#This Row],[Amount]],H331)</f>
        <v>0</v>
      </c>
      <c r="I332" s="156">
        <f>IF(G332="p1",I331+Table1[Amount],I331)</f>
        <v>0</v>
      </c>
      <c r="J332" s="156">
        <f>IF(G332="p2",J331+Table1[Amount],J331)</f>
        <v>0</v>
      </c>
      <c r="K332" s="154">
        <f>IF(G332="s",K331+Table1[[#This Row],[Amount]],K331)</f>
        <v>0</v>
      </c>
      <c r="L332" s="129"/>
      <c r="M332" s="129">
        <f>Table1[[#This Row],[Amount]]</f>
        <v>0</v>
      </c>
      <c r="N332" s="129"/>
      <c r="O332" s="130">
        <f>Table1[[#This Row],[Amount]]-Table1[[#This Row],[Amount1]]</f>
        <v>0</v>
      </c>
      <c r="P332" s="87"/>
      <c r="Q332" s="87"/>
      <c r="R332" s="87"/>
      <c r="S332" s="87"/>
      <c r="T332" s="87"/>
      <c r="U332" s="87"/>
      <c r="V332" s="87"/>
      <c r="W332" s="87"/>
      <c r="X332" s="87"/>
      <c r="Y332" s="87"/>
      <c r="Z332" s="87"/>
      <c r="AA332" s="87"/>
      <c r="AB332" s="87"/>
      <c r="AC332" s="87"/>
      <c r="AD332" s="87"/>
      <c r="AE332" s="87"/>
      <c r="AF332" s="87"/>
      <c r="AG332" s="87"/>
      <c r="AH332" s="87"/>
      <c r="AI332" s="87"/>
      <c r="AJ332" s="87"/>
      <c r="AK332" s="87"/>
      <c r="AL332" s="87"/>
      <c r="AM332" s="87"/>
      <c r="AN332" s="87"/>
      <c r="AO332" s="87"/>
      <c r="AP332" s="87"/>
      <c r="AQ332" s="87"/>
      <c r="AR332" s="87"/>
      <c r="AS332" s="87"/>
      <c r="AT332" s="87"/>
      <c r="AU332" s="87"/>
      <c r="AV332" s="87"/>
      <c r="AW332" s="87"/>
      <c r="AX332" s="87"/>
      <c r="AY332" s="87"/>
      <c r="AZ332" s="87"/>
      <c r="BA332" s="87"/>
      <c r="BB332" s="87"/>
      <c r="BC332" s="87"/>
      <c r="BD332" s="87"/>
      <c r="BE332" s="87"/>
      <c r="BF332" s="87"/>
      <c r="BG332" s="87"/>
      <c r="BH332" s="87"/>
      <c r="BI332" s="87"/>
      <c r="BJ332" s="87"/>
      <c r="BK332" s="87"/>
      <c r="BL332" s="87"/>
      <c r="BM332" s="87"/>
      <c r="BN332" s="87"/>
      <c r="BO332" s="87"/>
      <c r="BP332" s="87"/>
      <c r="BQ332" s="87"/>
      <c r="BR332" s="87"/>
    </row>
    <row r="333" spans="1:70" x14ac:dyDescent="0.2">
      <c r="A333" s="99"/>
      <c r="B333" s="113"/>
      <c r="C333" s="103"/>
      <c r="D333" s="104"/>
      <c r="E333" s="101" t="e">
        <f>LOOKUP(D333,Accounts!A:A,Accounts!B:B)</f>
        <v>#N/A</v>
      </c>
      <c r="F333" s="147"/>
      <c r="G333" s="97"/>
      <c r="H333" s="155">
        <f>IF(G333="c",H332+Table1[[#This Row],[Amount]],H332)</f>
        <v>0</v>
      </c>
      <c r="I333" s="155">
        <f>IF(G333="p1",I332+Table1[Amount],I332)</f>
        <v>0</v>
      </c>
      <c r="J333" s="155">
        <f>IF(G333="p2",J332+Table1[Amount],J332)</f>
        <v>0</v>
      </c>
      <c r="K333" s="154">
        <f>IF(G333="s",K332+Table1[[#This Row],[Amount]],K332)</f>
        <v>0</v>
      </c>
      <c r="L333" s="129"/>
      <c r="M333" s="129">
        <f>Table1[[#This Row],[Amount]]</f>
        <v>0</v>
      </c>
      <c r="N333" s="129"/>
      <c r="O333" s="130">
        <f>Table1[[#This Row],[Amount]]-Table1[[#This Row],[Amount1]]</f>
        <v>0</v>
      </c>
    </row>
    <row r="334" spans="1:70" x14ac:dyDescent="0.2">
      <c r="A334" s="99"/>
      <c r="B334" s="113"/>
      <c r="C334" s="103"/>
      <c r="D334" s="104"/>
      <c r="E334" s="101" t="e">
        <f>LOOKUP(D334,Accounts!A:A,Accounts!B:B)</f>
        <v>#N/A</v>
      </c>
      <c r="F334" s="147"/>
      <c r="G334" s="97"/>
      <c r="H334" s="156">
        <f>IF(G334="c",H333+Table1[[#This Row],[Amount]],H333)</f>
        <v>0</v>
      </c>
      <c r="I334" s="156">
        <f>IF(G334="p1",I333+Table1[Amount],I333)</f>
        <v>0</v>
      </c>
      <c r="J334" s="156">
        <f>IF(G334="p2",J333+Table1[Amount],J333)</f>
        <v>0</v>
      </c>
      <c r="K334" s="154">
        <f>IF(G334="s",K333+Table1[[#This Row],[Amount]],K333)</f>
        <v>0</v>
      </c>
      <c r="L334" s="129"/>
      <c r="M334" s="129">
        <f>Table1[[#This Row],[Amount]]</f>
        <v>0</v>
      </c>
      <c r="N334" s="129"/>
      <c r="O334" s="130">
        <f>Table1[[#This Row],[Amount]]-Table1[[#This Row],[Amount1]]</f>
        <v>0</v>
      </c>
    </row>
    <row r="335" spans="1:70" x14ac:dyDescent="0.2">
      <c r="A335" s="99"/>
      <c r="B335" s="113"/>
      <c r="C335" s="103"/>
      <c r="D335" s="104"/>
      <c r="E335" s="101" t="e">
        <f>LOOKUP(D335,Accounts!A:A,Accounts!B:B)</f>
        <v>#N/A</v>
      </c>
      <c r="F335" s="147"/>
      <c r="G335" s="97"/>
      <c r="H335" s="156">
        <f>IF(G335="c",H334+Table1[[#This Row],[Amount]],H334)</f>
        <v>0</v>
      </c>
      <c r="I335" s="156">
        <f>IF(G335="p1",I334+Table1[Amount],I334)</f>
        <v>0</v>
      </c>
      <c r="J335" s="156">
        <f>IF(G335="p2",J334+Table1[Amount],J334)</f>
        <v>0</v>
      </c>
      <c r="K335" s="154">
        <f>IF(G335="s",K334+Table1[[#This Row],[Amount]],K334)</f>
        <v>0</v>
      </c>
      <c r="L335" s="129"/>
      <c r="M335" s="129">
        <f>Table1[[#This Row],[Amount]]</f>
        <v>0</v>
      </c>
      <c r="N335" s="129"/>
      <c r="O335" s="130">
        <f>Table1[[#This Row],[Amount]]-Table1[[#This Row],[Amount1]]</f>
        <v>0</v>
      </c>
    </row>
    <row r="336" spans="1:70" x14ac:dyDescent="0.2">
      <c r="A336" s="99"/>
      <c r="B336" s="113"/>
      <c r="C336" s="103"/>
      <c r="D336" s="104"/>
      <c r="E336" s="101" t="e">
        <f>LOOKUP(D336,Accounts!A:A,Accounts!B:B)</f>
        <v>#N/A</v>
      </c>
      <c r="F336" s="147"/>
      <c r="G336" s="97"/>
      <c r="H336" s="156">
        <f>IF(G336="c",H335+Table1[[#This Row],[Amount]],H335)</f>
        <v>0</v>
      </c>
      <c r="I336" s="156">
        <f>IF(G336="p1",I335+Table1[Amount],I335)</f>
        <v>0</v>
      </c>
      <c r="J336" s="156">
        <f>IF(G336="p2",J335+Table1[Amount],J335)</f>
        <v>0</v>
      </c>
      <c r="K336" s="154">
        <f>IF(G336="s",K335+Table1[[#This Row],[Amount]],K335)</f>
        <v>0</v>
      </c>
      <c r="L336" s="129"/>
      <c r="M336" s="129">
        <f>Table1[[#This Row],[Amount]]</f>
        <v>0</v>
      </c>
      <c r="N336" s="129"/>
      <c r="O336" s="130">
        <f>Table1[[#This Row],[Amount]]-Table1[[#This Row],[Amount1]]</f>
        <v>0</v>
      </c>
    </row>
    <row r="337" spans="1:15" x14ac:dyDescent="0.2">
      <c r="A337" s="99"/>
      <c r="B337" s="113"/>
      <c r="C337" s="103"/>
      <c r="D337" s="104"/>
      <c r="E337" s="101" t="e">
        <f>LOOKUP(D337,Accounts!A:A,Accounts!B:B)</f>
        <v>#N/A</v>
      </c>
      <c r="F337" s="147"/>
      <c r="G337" s="97"/>
      <c r="H337" s="156">
        <f>IF(G337="c",H336+Table1[[#This Row],[Amount]],H336)</f>
        <v>0</v>
      </c>
      <c r="I337" s="156">
        <f>IF(G337="p1",I336+Table1[Amount],I336)</f>
        <v>0</v>
      </c>
      <c r="J337" s="156">
        <f>IF(G337="p2",J336+Table1[Amount],J336)</f>
        <v>0</v>
      </c>
      <c r="K337" s="154">
        <f>IF(G337="s",K336+Table1[[#This Row],[Amount]],K336)</f>
        <v>0</v>
      </c>
      <c r="L337" s="129"/>
      <c r="M337" s="129">
        <f>Table1[[#This Row],[Amount]]</f>
        <v>0</v>
      </c>
      <c r="N337" s="129"/>
      <c r="O337" s="130">
        <f>Table1[[#This Row],[Amount]]-Table1[[#This Row],[Amount1]]</f>
        <v>0</v>
      </c>
    </row>
    <row r="338" spans="1:15" x14ac:dyDescent="0.2">
      <c r="A338" s="99"/>
      <c r="B338" s="113"/>
      <c r="C338" s="103"/>
      <c r="D338" s="104"/>
      <c r="E338" s="101" t="e">
        <f>LOOKUP(D338,Accounts!A:A,Accounts!B:B)</f>
        <v>#N/A</v>
      </c>
      <c r="F338" s="147"/>
      <c r="G338" s="97"/>
      <c r="H338" s="156">
        <f>IF(G338="c",H337+Table1[[#This Row],[Amount]],H337)</f>
        <v>0</v>
      </c>
      <c r="I338" s="156">
        <f>IF(G338="p1",I337+Table1[Amount],I337)</f>
        <v>0</v>
      </c>
      <c r="J338" s="156">
        <f>IF(G338="p2",J337+Table1[Amount],J337)</f>
        <v>0</v>
      </c>
      <c r="K338" s="154">
        <f>IF(G338="s",K337+Table1[[#This Row],[Amount]],K337)</f>
        <v>0</v>
      </c>
      <c r="L338" s="129"/>
      <c r="M338" s="129">
        <f>Table1[[#This Row],[Amount]]</f>
        <v>0</v>
      </c>
      <c r="N338" s="129"/>
      <c r="O338" s="130">
        <f>Table1[[#This Row],[Amount]]-Table1[[#This Row],[Amount1]]</f>
        <v>0</v>
      </c>
    </row>
    <row r="339" spans="1:15" x14ac:dyDescent="0.2">
      <c r="A339" s="99"/>
      <c r="B339" s="93"/>
      <c r="C339" s="94"/>
      <c r="D339" s="95"/>
      <c r="E339" s="100" t="e">
        <f>LOOKUP(D339,Accounts!A:A,Accounts!B:B)</f>
        <v>#N/A</v>
      </c>
      <c r="F339" s="146"/>
      <c r="G339" s="97"/>
      <c r="H339" s="155">
        <f>IF(G339="c",H338+Table1[[#This Row],[Amount]],H338)</f>
        <v>0</v>
      </c>
      <c r="I339" s="155">
        <f>IF(G339="p1",I338+Table1[Amount],I338)</f>
        <v>0</v>
      </c>
      <c r="J339" s="155">
        <f>IF(G339="p2",J338+Table1[Amount],J338)</f>
        <v>0</v>
      </c>
      <c r="K339" s="154">
        <f>IF(G339="s",K338+Table1[[#This Row],[Amount]],K338)</f>
        <v>0</v>
      </c>
      <c r="L339" s="129"/>
      <c r="M339" s="129">
        <f>Table1[[#This Row],[Amount]]</f>
        <v>0</v>
      </c>
      <c r="N339" s="129"/>
      <c r="O339" s="130">
        <f>Table1[[#This Row],[Amount]]-Table1[[#This Row],[Amount1]]</f>
        <v>0</v>
      </c>
    </row>
    <row r="340" spans="1:15" x14ac:dyDescent="0.2">
      <c r="A340" s="99"/>
      <c r="B340" s="113"/>
      <c r="C340" s="103"/>
      <c r="D340" s="104"/>
      <c r="E340" s="101" t="e">
        <f>LOOKUP(D340,Accounts!A:A,Accounts!B:B)</f>
        <v>#N/A</v>
      </c>
      <c r="F340" s="147"/>
      <c r="G340" s="97"/>
      <c r="H340" s="156">
        <f>IF(G340="c",H339+Table1[[#This Row],[Amount]],H339)</f>
        <v>0</v>
      </c>
      <c r="I340" s="156">
        <f>IF(G340="p1",I339+Table1[Amount],I339)</f>
        <v>0</v>
      </c>
      <c r="J340" s="156">
        <f>IF(G340="p2",J339+Table1[Amount],J339)</f>
        <v>0</v>
      </c>
      <c r="K340" s="154">
        <f>IF(G340="s",K339+Table1[[#This Row],[Amount]],K339)</f>
        <v>0</v>
      </c>
      <c r="L340" s="129"/>
      <c r="M340" s="129">
        <f>Table1[[#This Row],[Amount]]</f>
        <v>0</v>
      </c>
      <c r="N340" s="129"/>
      <c r="O340" s="130">
        <f>Table1[[#This Row],[Amount]]-Table1[[#This Row],[Amount1]]</f>
        <v>0</v>
      </c>
    </row>
    <row r="341" spans="1:15" x14ac:dyDescent="0.2">
      <c r="A341" s="99"/>
      <c r="B341" s="113"/>
      <c r="C341" s="103"/>
      <c r="D341" s="104"/>
      <c r="E341" s="101" t="e">
        <f>LOOKUP(D341,Accounts!A:A,Accounts!B:B)</f>
        <v>#N/A</v>
      </c>
      <c r="F341" s="147"/>
      <c r="G341" s="97"/>
      <c r="H341" s="156">
        <f>IF(G341="c",H340+Table1[[#This Row],[Amount]],H340)</f>
        <v>0</v>
      </c>
      <c r="I341" s="156">
        <f>IF(G341="p1",I340+Table1[Amount],I340)</f>
        <v>0</v>
      </c>
      <c r="J341" s="156">
        <f>IF(G341="p2",J340+Table1[Amount],J340)</f>
        <v>0</v>
      </c>
      <c r="K341" s="154">
        <f>IF(G341="s",K340+Table1[[#This Row],[Amount]],K340)</f>
        <v>0</v>
      </c>
      <c r="L341" s="129"/>
      <c r="M341" s="129">
        <f>Table1[[#This Row],[Amount]]</f>
        <v>0</v>
      </c>
      <c r="N341" s="129"/>
      <c r="O341" s="130">
        <f>Table1[[#This Row],[Amount]]-Table1[[#This Row],[Amount1]]</f>
        <v>0</v>
      </c>
    </row>
    <row r="342" spans="1:15" x14ac:dyDescent="0.2">
      <c r="A342" s="99"/>
      <c r="B342" s="113"/>
      <c r="C342" s="103"/>
      <c r="D342" s="104"/>
      <c r="E342" s="101" t="e">
        <f>LOOKUP(D342,Accounts!A:A,Accounts!B:B)</f>
        <v>#N/A</v>
      </c>
      <c r="F342" s="147"/>
      <c r="G342" s="97"/>
      <c r="H342" s="156">
        <f>IF(G342="c",H341+Table1[[#This Row],[Amount]],H341)</f>
        <v>0</v>
      </c>
      <c r="I342" s="156">
        <f>IF(G342="p1",I341+Table1[Amount],I341)</f>
        <v>0</v>
      </c>
      <c r="J342" s="156">
        <f>IF(G342="p2",J341+Table1[Amount],J341)</f>
        <v>0</v>
      </c>
      <c r="K342" s="154">
        <f>IF(G342="s",K341+Table1[[#This Row],[Amount]],K341)</f>
        <v>0</v>
      </c>
      <c r="L342" s="129"/>
      <c r="M342" s="129">
        <f>Table1[[#This Row],[Amount]]</f>
        <v>0</v>
      </c>
      <c r="N342" s="129"/>
      <c r="O342" s="130">
        <f>Table1[[#This Row],[Amount]]-Table1[[#This Row],[Amount1]]</f>
        <v>0</v>
      </c>
    </row>
    <row r="343" spans="1:15" x14ac:dyDescent="0.2">
      <c r="A343" s="99"/>
      <c r="B343" s="113"/>
      <c r="C343" s="103"/>
      <c r="D343" s="104"/>
      <c r="E343" s="101" t="e">
        <f>LOOKUP(D343,Accounts!A:A,Accounts!B:B)</f>
        <v>#N/A</v>
      </c>
      <c r="F343" s="147"/>
      <c r="G343" s="97"/>
      <c r="H343" s="156">
        <f>IF(G343="c",H342+Table1[[#This Row],[Amount]],H342)</f>
        <v>0</v>
      </c>
      <c r="I343" s="156">
        <f>IF(G343="p1",I342+Table1[Amount],I342)</f>
        <v>0</v>
      </c>
      <c r="J343" s="156">
        <f>IF(G343="p2",J342+Table1[Amount],J342)</f>
        <v>0</v>
      </c>
      <c r="K343" s="154">
        <f>IF(G343="s",K342+Table1[[#This Row],[Amount]],K342)</f>
        <v>0</v>
      </c>
      <c r="L343" s="129"/>
      <c r="M343" s="129">
        <f>Table1[[#This Row],[Amount]]</f>
        <v>0</v>
      </c>
      <c r="N343" s="129"/>
      <c r="O343" s="130">
        <f>Table1[[#This Row],[Amount]]-Table1[[#This Row],[Amount1]]</f>
        <v>0</v>
      </c>
    </row>
    <row r="344" spans="1:15" x14ac:dyDescent="0.2">
      <c r="A344" s="99"/>
      <c r="B344" s="113"/>
      <c r="C344" s="103"/>
      <c r="D344" s="104"/>
      <c r="E344" s="101" t="e">
        <f>LOOKUP(D344,Accounts!A:A,Accounts!B:B)</f>
        <v>#N/A</v>
      </c>
      <c r="F344" s="147"/>
      <c r="G344" s="97"/>
      <c r="H344" s="156">
        <f>IF(G344="c",H343+Table1[[#This Row],[Amount]],H343)</f>
        <v>0</v>
      </c>
      <c r="I344" s="156">
        <f>IF(G344="p1",I343+Table1[Amount],I343)</f>
        <v>0</v>
      </c>
      <c r="J344" s="156">
        <f>IF(G344="p2",J343+Table1[Amount],J343)</f>
        <v>0</v>
      </c>
      <c r="K344" s="154">
        <f>IF(G344="s",K343+Table1[[#This Row],[Amount]],K343)</f>
        <v>0</v>
      </c>
      <c r="L344" s="129"/>
      <c r="M344" s="129">
        <f>Table1[[#This Row],[Amount]]</f>
        <v>0</v>
      </c>
      <c r="N344" s="129"/>
      <c r="O344" s="130">
        <f>Table1[[#This Row],[Amount]]-Table1[[#This Row],[Amount1]]</f>
        <v>0</v>
      </c>
    </row>
    <row r="345" spans="1:15" x14ac:dyDescent="0.2">
      <c r="A345" s="99"/>
      <c r="B345" s="93"/>
      <c r="C345" s="94"/>
      <c r="D345" s="95"/>
      <c r="E345" s="100" t="e">
        <f>LOOKUP(D345,Accounts!A:A,Accounts!B:B)</f>
        <v>#N/A</v>
      </c>
      <c r="F345" s="146"/>
      <c r="G345" s="97"/>
      <c r="H345" s="155">
        <f>IF(G345="c",H344+Table1[[#This Row],[Amount]],H344)</f>
        <v>0</v>
      </c>
      <c r="I345" s="155">
        <f>IF(G345="p1",I344+Table1[Amount],I344)</f>
        <v>0</v>
      </c>
      <c r="J345" s="155">
        <f>IF(G345="p2",J344+Table1[Amount],J344)</f>
        <v>0</v>
      </c>
      <c r="K345" s="154">
        <f>IF(G345="s",K344+Table1[[#This Row],[Amount]],K344)</f>
        <v>0</v>
      </c>
      <c r="L345" s="129"/>
      <c r="M345" s="129">
        <f>Table1[[#This Row],[Amount]]</f>
        <v>0</v>
      </c>
      <c r="N345" s="129"/>
      <c r="O345" s="130">
        <f>Table1[[#This Row],[Amount]]-Table1[[#This Row],[Amount1]]</f>
        <v>0</v>
      </c>
    </row>
    <row r="346" spans="1:15" x14ac:dyDescent="0.2">
      <c r="A346" s="99"/>
      <c r="B346" s="113"/>
      <c r="C346" s="103"/>
      <c r="D346" s="104"/>
      <c r="E346" s="101" t="e">
        <f>LOOKUP(D346,Accounts!A:A,Accounts!B:B)</f>
        <v>#N/A</v>
      </c>
      <c r="F346" s="147"/>
      <c r="G346" s="97"/>
      <c r="H346" s="156">
        <f>IF(G346="c",H345+Table1[[#This Row],[Amount]],H345)</f>
        <v>0</v>
      </c>
      <c r="I346" s="156">
        <f>IF(G346="p1",I345+Table1[Amount],I345)</f>
        <v>0</v>
      </c>
      <c r="J346" s="156">
        <f>IF(G346="p2",J345+Table1[Amount],J345)</f>
        <v>0</v>
      </c>
      <c r="K346" s="154">
        <f>IF(G346="s",K345+Table1[[#This Row],[Amount]],K345)</f>
        <v>0</v>
      </c>
      <c r="L346" s="129"/>
      <c r="M346" s="129">
        <f>Table1[[#This Row],[Amount]]</f>
        <v>0</v>
      </c>
      <c r="N346" s="129"/>
      <c r="O346" s="130">
        <f>Table1[[#This Row],[Amount]]-Table1[[#This Row],[Amount1]]</f>
        <v>0</v>
      </c>
    </row>
    <row r="347" spans="1:15" x14ac:dyDescent="0.2">
      <c r="A347" s="99"/>
      <c r="B347" s="113"/>
      <c r="C347" s="103"/>
      <c r="D347" s="104"/>
      <c r="E347" s="101" t="e">
        <f>LOOKUP(D347,Accounts!A:A,Accounts!B:B)</f>
        <v>#N/A</v>
      </c>
      <c r="F347" s="147"/>
      <c r="G347" s="97"/>
      <c r="H347" s="156">
        <f>IF(G347="c",H346+Table1[[#This Row],[Amount]],H346)</f>
        <v>0</v>
      </c>
      <c r="I347" s="156">
        <f>IF(G347="p1",I346+Table1[Amount],I346)</f>
        <v>0</v>
      </c>
      <c r="J347" s="156">
        <f>IF(G347="p2",J346+Table1[Amount],J346)</f>
        <v>0</v>
      </c>
      <c r="K347" s="154">
        <f>IF(G347="s",K346+Table1[[#This Row],[Amount]],K346)</f>
        <v>0</v>
      </c>
      <c r="L347" s="129"/>
      <c r="M347" s="129">
        <f>Table1[[#This Row],[Amount]]</f>
        <v>0</v>
      </c>
      <c r="N347" s="129"/>
      <c r="O347" s="130">
        <f>Table1[[#This Row],[Amount]]-Table1[[#This Row],[Amount1]]</f>
        <v>0</v>
      </c>
    </row>
    <row r="348" spans="1:15" x14ac:dyDescent="0.2">
      <c r="A348" s="99"/>
      <c r="B348" s="113"/>
      <c r="C348" s="103"/>
      <c r="D348" s="104"/>
      <c r="E348" s="101" t="e">
        <f>LOOKUP(D348,Accounts!A:A,Accounts!B:B)</f>
        <v>#N/A</v>
      </c>
      <c r="F348" s="147"/>
      <c r="G348" s="97"/>
      <c r="H348" s="156">
        <f>IF(G348="c",H347+Table1[[#This Row],[Amount]],H347)</f>
        <v>0</v>
      </c>
      <c r="I348" s="156">
        <f>IF(G348="p1",I347+Table1[Amount],I347)</f>
        <v>0</v>
      </c>
      <c r="J348" s="156">
        <f>IF(G348="p2",J347+Table1[Amount],J347)</f>
        <v>0</v>
      </c>
      <c r="K348" s="154">
        <f>IF(G348="s",K347+Table1[[#This Row],[Amount]],K347)</f>
        <v>0</v>
      </c>
      <c r="L348" s="129"/>
      <c r="M348" s="129">
        <f>Table1[[#This Row],[Amount]]</f>
        <v>0</v>
      </c>
      <c r="N348" s="129"/>
      <c r="O348" s="130">
        <f>Table1[[#This Row],[Amount]]-Table1[[#This Row],[Amount1]]</f>
        <v>0</v>
      </c>
    </row>
    <row r="349" spans="1:15" x14ac:dyDescent="0.2">
      <c r="A349" s="99"/>
      <c r="B349" s="113"/>
      <c r="C349" s="103"/>
      <c r="D349" s="104"/>
      <c r="E349" s="101" t="e">
        <f>LOOKUP(D349,Accounts!A:A,Accounts!B:B)</f>
        <v>#N/A</v>
      </c>
      <c r="F349" s="147"/>
      <c r="G349" s="97"/>
      <c r="H349" s="156">
        <f>IF(G349="c",H348+Table1[[#This Row],[Amount]],H348)</f>
        <v>0</v>
      </c>
      <c r="I349" s="156">
        <f>IF(G349="p1",I348+Table1[Amount],I348)</f>
        <v>0</v>
      </c>
      <c r="J349" s="156">
        <f>IF(G349="p2",J348+Table1[Amount],J348)</f>
        <v>0</v>
      </c>
      <c r="K349" s="154">
        <f>IF(G349="s",K348+Table1[[#This Row],[Amount]],K348)</f>
        <v>0</v>
      </c>
      <c r="L349" s="129"/>
      <c r="M349" s="129">
        <f>Table1[[#This Row],[Amount]]</f>
        <v>0</v>
      </c>
      <c r="N349" s="129"/>
      <c r="O349" s="130">
        <f>Table1[[#This Row],[Amount]]-Table1[[#This Row],[Amount1]]</f>
        <v>0</v>
      </c>
    </row>
    <row r="350" spans="1:15" x14ac:dyDescent="0.2">
      <c r="A350" s="99"/>
      <c r="B350" s="113"/>
      <c r="C350" s="103"/>
      <c r="D350" s="104"/>
      <c r="E350" s="101" t="e">
        <f>LOOKUP(D350,Accounts!A:A,Accounts!B:B)</f>
        <v>#N/A</v>
      </c>
      <c r="F350" s="147"/>
      <c r="G350" s="97"/>
      <c r="H350" s="156">
        <f>IF(G350="c",H349+Table1[[#This Row],[Amount]],H349)</f>
        <v>0</v>
      </c>
      <c r="I350" s="156">
        <f>IF(G350="p1",I349+Table1[Amount],I349)</f>
        <v>0</v>
      </c>
      <c r="J350" s="156">
        <f>IF(G350="p2",J349+Table1[Amount],J349)</f>
        <v>0</v>
      </c>
      <c r="K350" s="154">
        <f>IF(G350="s",K349+Table1[[#This Row],[Amount]],K349)</f>
        <v>0</v>
      </c>
      <c r="L350" s="129"/>
      <c r="M350" s="129">
        <f>Table1[[#This Row],[Amount]]</f>
        <v>0</v>
      </c>
      <c r="N350" s="129"/>
      <c r="O350" s="130">
        <f>Table1[[#This Row],[Amount]]-Table1[[#This Row],[Amount1]]</f>
        <v>0</v>
      </c>
    </row>
    <row r="351" spans="1:15" x14ac:dyDescent="0.2">
      <c r="A351" s="99"/>
      <c r="B351" s="113"/>
      <c r="C351" s="103"/>
      <c r="D351" s="104"/>
      <c r="E351" s="101" t="e">
        <f>LOOKUP(D351,Accounts!A:A,Accounts!B:B)</f>
        <v>#N/A</v>
      </c>
      <c r="F351" s="147"/>
      <c r="G351" s="97"/>
      <c r="H351" s="156">
        <f>IF(G351="c",H350+Table1[[#This Row],[Amount]],H350)</f>
        <v>0</v>
      </c>
      <c r="I351" s="156">
        <f>IF(G351="p1",I350+Table1[Amount],I350)</f>
        <v>0</v>
      </c>
      <c r="J351" s="156">
        <f>IF(G351="p2",J350+Table1[Amount],J350)</f>
        <v>0</v>
      </c>
      <c r="K351" s="154">
        <f>IF(G351="s",K350+Table1[[#This Row],[Amount]],K350)</f>
        <v>0</v>
      </c>
      <c r="L351" s="129"/>
      <c r="M351" s="129">
        <f>Table1[[#This Row],[Amount]]</f>
        <v>0</v>
      </c>
      <c r="N351" s="129"/>
      <c r="O351" s="130">
        <f>Table1[[#This Row],[Amount]]-Table1[[#This Row],[Amount1]]</f>
        <v>0</v>
      </c>
    </row>
    <row r="352" spans="1:15" x14ac:dyDescent="0.2">
      <c r="A352" s="99"/>
      <c r="B352" s="93"/>
      <c r="C352" s="94"/>
      <c r="D352" s="95"/>
      <c r="E352" s="100" t="e">
        <f>LOOKUP(D352,Accounts!A:A,Accounts!B:B)</f>
        <v>#N/A</v>
      </c>
      <c r="F352" s="146"/>
      <c r="G352" s="97"/>
      <c r="H352" s="155">
        <f>IF(G352="c",H351+Table1[[#This Row],[Amount]],H351)</f>
        <v>0</v>
      </c>
      <c r="I352" s="155">
        <f>IF(G352="p1",I351+Table1[Amount],I351)</f>
        <v>0</v>
      </c>
      <c r="J352" s="155">
        <f>IF(G352="p2",J351+Table1[Amount],J351)</f>
        <v>0</v>
      </c>
      <c r="K352" s="154">
        <f>IF(G352="s",K351+Table1[[#This Row],[Amount]],K351)</f>
        <v>0</v>
      </c>
      <c r="L352" s="129"/>
      <c r="M352" s="129">
        <f>Table1[[#This Row],[Amount]]</f>
        <v>0</v>
      </c>
      <c r="N352" s="129"/>
      <c r="O352" s="130">
        <f>Table1[[#This Row],[Amount]]-Table1[[#This Row],[Amount1]]</f>
        <v>0</v>
      </c>
    </row>
    <row r="353" spans="1:15" x14ac:dyDescent="0.2">
      <c r="A353" s="99"/>
      <c r="B353" s="113"/>
      <c r="C353" s="103"/>
      <c r="D353" s="104"/>
      <c r="E353" s="101" t="e">
        <f>LOOKUP(D353,Accounts!A:A,Accounts!B:B)</f>
        <v>#N/A</v>
      </c>
      <c r="F353" s="147"/>
      <c r="G353" s="97"/>
      <c r="H353" s="156">
        <f>IF(G353="c",H352+Table1[[#This Row],[Amount]],H352)</f>
        <v>0</v>
      </c>
      <c r="I353" s="156">
        <f>IF(G353="p1",I352+Table1[Amount],I352)</f>
        <v>0</v>
      </c>
      <c r="J353" s="156">
        <f>IF(G353="p2",J352+Table1[Amount],J352)</f>
        <v>0</v>
      </c>
      <c r="K353" s="154">
        <f>IF(G353="s",K352+Table1[[#This Row],[Amount]],K352)</f>
        <v>0</v>
      </c>
      <c r="L353" s="129"/>
      <c r="M353" s="129">
        <f>Table1[[#This Row],[Amount]]</f>
        <v>0</v>
      </c>
      <c r="N353" s="129"/>
      <c r="O353" s="130">
        <f>Table1[[#This Row],[Amount]]-Table1[[#This Row],[Amount1]]</f>
        <v>0</v>
      </c>
    </row>
    <row r="354" spans="1:15" x14ac:dyDescent="0.2">
      <c r="A354" s="99"/>
      <c r="B354" s="113"/>
      <c r="C354" s="103"/>
      <c r="D354" s="104"/>
      <c r="E354" s="101" t="e">
        <f>LOOKUP(D354,Accounts!A:A,Accounts!B:B)</f>
        <v>#N/A</v>
      </c>
      <c r="F354" s="147"/>
      <c r="G354" s="97"/>
      <c r="H354" s="156">
        <f>IF(G354="c",H353+Table1[[#This Row],[Amount]],H353)</f>
        <v>0</v>
      </c>
      <c r="I354" s="156">
        <f>IF(G354="p1",I353+Table1[Amount],I353)</f>
        <v>0</v>
      </c>
      <c r="J354" s="156">
        <f>IF(G354="p2",J353+Table1[Amount],J353)</f>
        <v>0</v>
      </c>
      <c r="K354" s="154">
        <f>IF(G354="s",K353+Table1[[#This Row],[Amount]],K353)</f>
        <v>0</v>
      </c>
      <c r="L354" s="129"/>
      <c r="M354" s="129">
        <f>Table1[[#This Row],[Amount]]</f>
        <v>0</v>
      </c>
      <c r="N354" s="129"/>
      <c r="O354" s="130">
        <f>Table1[[#This Row],[Amount]]-Table1[[#This Row],[Amount1]]</f>
        <v>0</v>
      </c>
    </row>
    <row r="355" spans="1:15" x14ac:dyDescent="0.2">
      <c r="A355" s="99"/>
      <c r="B355" s="113"/>
      <c r="C355" s="103"/>
      <c r="D355" s="104"/>
      <c r="E355" s="101" t="e">
        <f>LOOKUP(D355,Accounts!A:A,Accounts!B:B)</f>
        <v>#N/A</v>
      </c>
      <c r="F355" s="147"/>
      <c r="G355" s="97"/>
      <c r="H355" s="156">
        <f>IF(G355="c",H354+Table1[[#This Row],[Amount]],H354)</f>
        <v>0</v>
      </c>
      <c r="I355" s="156">
        <f>IF(G355="p1",I354+Table1[Amount],I354)</f>
        <v>0</v>
      </c>
      <c r="J355" s="156">
        <f>IF(G355="p2",J354+Table1[Amount],J354)</f>
        <v>0</v>
      </c>
      <c r="K355" s="154">
        <f>IF(G355="s",K354+Table1[[#This Row],[Amount]],K354)</f>
        <v>0</v>
      </c>
      <c r="L355" s="129"/>
      <c r="M355" s="129">
        <f>Table1[[#This Row],[Amount]]</f>
        <v>0</v>
      </c>
      <c r="N355" s="129"/>
      <c r="O355" s="130">
        <f>Table1[[#This Row],[Amount]]-Table1[[#This Row],[Amount1]]</f>
        <v>0</v>
      </c>
    </row>
    <row r="356" spans="1:15" x14ac:dyDescent="0.2">
      <c r="A356" s="99"/>
      <c r="B356" s="113"/>
      <c r="C356" s="103"/>
      <c r="D356" s="104"/>
      <c r="E356" s="101" t="e">
        <f>LOOKUP(D356,Accounts!A:A,Accounts!B:B)</f>
        <v>#N/A</v>
      </c>
      <c r="F356" s="147"/>
      <c r="G356" s="97"/>
      <c r="H356" s="156">
        <f>IF(G356="c",H355+Table1[[#This Row],[Amount]],H355)</f>
        <v>0</v>
      </c>
      <c r="I356" s="156">
        <f>IF(G356="p1",I355+Table1[Amount],I355)</f>
        <v>0</v>
      </c>
      <c r="J356" s="156">
        <f>IF(G356="p2",J355+Table1[Amount],J355)</f>
        <v>0</v>
      </c>
      <c r="K356" s="154">
        <f>IF(G356="s",K355+Table1[[#This Row],[Amount]],K355)</f>
        <v>0</v>
      </c>
      <c r="L356" s="129"/>
      <c r="M356" s="129">
        <f>Table1[[#This Row],[Amount]]</f>
        <v>0</v>
      </c>
      <c r="N356" s="129"/>
      <c r="O356" s="130">
        <f>Table1[[#This Row],[Amount]]-Table1[[#This Row],[Amount1]]</f>
        <v>0</v>
      </c>
    </row>
    <row r="357" spans="1:15" x14ac:dyDescent="0.2">
      <c r="A357" s="99"/>
      <c r="B357" s="113"/>
      <c r="C357" s="103"/>
      <c r="D357" s="104"/>
      <c r="E357" s="101" t="e">
        <f>LOOKUP(D357,Accounts!A:A,Accounts!B:B)</f>
        <v>#N/A</v>
      </c>
      <c r="F357" s="147"/>
      <c r="G357" s="97"/>
      <c r="H357" s="156">
        <f>IF(G357="c",H356+Table1[[#This Row],[Amount]],H356)</f>
        <v>0</v>
      </c>
      <c r="I357" s="156">
        <f>IF(G357="p1",I356+Table1[Amount],I356)</f>
        <v>0</v>
      </c>
      <c r="J357" s="156">
        <f>IF(G357="p2",J356+Table1[Amount],J356)</f>
        <v>0</v>
      </c>
      <c r="K357" s="154">
        <f>IF(G357="s",K356+Table1[[#This Row],[Amount]],K356)</f>
        <v>0</v>
      </c>
      <c r="L357" s="129"/>
      <c r="M357" s="129">
        <f>Table1[[#This Row],[Amount]]</f>
        <v>0</v>
      </c>
      <c r="N357" s="129"/>
      <c r="O357" s="130">
        <f>Table1[[#This Row],[Amount]]-Table1[[#This Row],[Amount1]]</f>
        <v>0</v>
      </c>
    </row>
    <row r="358" spans="1:15" x14ac:dyDescent="0.2">
      <c r="A358" s="99"/>
      <c r="B358" s="93"/>
      <c r="C358" s="94"/>
      <c r="D358" s="95"/>
      <c r="E358" s="100" t="e">
        <f>LOOKUP(D358,Accounts!A:A,Accounts!B:B)</f>
        <v>#N/A</v>
      </c>
      <c r="F358" s="146"/>
      <c r="G358" s="97"/>
      <c r="H358" s="155">
        <f>IF(G358="c",H357+Table1[[#This Row],[Amount]],H357)</f>
        <v>0</v>
      </c>
      <c r="I358" s="155">
        <f>IF(G358="p1",I357+Table1[Amount],I357)</f>
        <v>0</v>
      </c>
      <c r="J358" s="155">
        <f>IF(G358="p2",J357+Table1[Amount],J357)</f>
        <v>0</v>
      </c>
      <c r="K358" s="154">
        <f>IF(G358="s",K357+Table1[[#This Row],[Amount]],K357)</f>
        <v>0</v>
      </c>
      <c r="L358" s="129"/>
      <c r="M358" s="129">
        <f>Table1[[#This Row],[Amount]]</f>
        <v>0</v>
      </c>
      <c r="N358" s="129"/>
      <c r="O358" s="130">
        <f>Table1[[#This Row],[Amount]]-Table1[[#This Row],[Amount1]]</f>
        <v>0</v>
      </c>
    </row>
    <row r="359" spans="1:15" x14ac:dyDescent="0.2">
      <c r="A359" s="99"/>
      <c r="B359" s="113"/>
      <c r="C359" s="103"/>
      <c r="D359" s="104"/>
      <c r="E359" s="101" t="e">
        <f>LOOKUP(D359,Accounts!A:A,Accounts!B:B)</f>
        <v>#N/A</v>
      </c>
      <c r="F359" s="147"/>
      <c r="G359" s="97"/>
      <c r="H359" s="156">
        <f>IF(G359="c",H358+Table1[[#This Row],[Amount]],H358)</f>
        <v>0</v>
      </c>
      <c r="I359" s="156">
        <f>IF(G359="p1",I358+Table1[Amount],I358)</f>
        <v>0</v>
      </c>
      <c r="J359" s="156">
        <f>IF(G359="p2",J358+Table1[Amount],J358)</f>
        <v>0</v>
      </c>
      <c r="K359" s="154">
        <f>IF(G359="s",K358+Table1[[#This Row],[Amount]],K358)</f>
        <v>0</v>
      </c>
      <c r="L359" s="129"/>
      <c r="M359" s="129">
        <f>Table1[[#This Row],[Amount]]</f>
        <v>0</v>
      </c>
      <c r="N359" s="129"/>
      <c r="O359" s="130">
        <f>Table1[[#This Row],[Amount]]-Table1[[#This Row],[Amount1]]</f>
        <v>0</v>
      </c>
    </row>
    <row r="360" spans="1:15" x14ac:dyDescent="0.2">
      <c r="A360" s="99"/>
      <c r="B360" s="113"/>
      <c r="C360" s="103"/>
      <c r="D360" s="104"/>
      <c r="E360" s="101" t="e">
        <f>LOOKUP(D360,Accounts!A:A,Accounts!B:B)</f>
        <v>#N/A</v>
      </c>
      <c r="F360" s="147"/>
      <c r="G360" s="97"/>
      <c r="H360" s="156">
        <f>IF(G360="c",H359+Table1[[#This Row],[Amount]],H359)</f>
        <v>0</v>
      </c>
      <c r="I360" s="156">
        <f>IF(G360="p1",I359+Table1[Amount],I359)</f>
        <v>0</v>
      </c>
      <c r="J360" s="156">
        <f>IF(G360="p2",J359+Table1[Amount],J359)</f>
        <v>0</v>
      </c>
      <c r="K360" s="154">
        <f>IF(G360="s",K359+Table1[[#This Row],[Amount]],K359)</f>
        <v>0</v>
      </c>
      <c r="L360" s="129"/>
      <c r="M360" s="129">
        <f>Table1[[#This Row],[Amount]]</f>
        <v>0</v>
      </c>
      <c r="N360" s="129"/>
      <c r="O360" s="130">
        <f>Table1[[#This Row],[Amount]]-Table1[[#This Row],[Amount1]]</f>
        <v>0</v>
      </c>
    </row>
    <row r="361" spans="1:15" x14ac:dyDescent="0.2">
      <c r="A361" s="99"/>
      <c r="B361" s="113"/>
      <c r="C361" s="103"/>
      <c r="D361" s="104"/>
      <c r="E361" s="101" t="e">
        <f>LOOKUP(D361,Accounts!A:A,Accounts!B:B)</f>
        <v>#N/A</v>
      </c>
      <c r="F361" s="147"/>
      <c r="G361" s="97"/>
      <c r="H361" s="156">
        <f>IF(G361="c",H360+Table1[[#This Row],[Amount]],H360)</f>
        <v>0</v>
      </c>
      <c r="I361" s="156">
        <f>IF(G361="p1",I360+Table1[Amount],I360)</f>
        <v>0</v>
      </c>
      <c r="J361" s="156">
        <f>IF(G361="p2",J360+Table1[Amount],J360)</f>
        <v>0</v>
      </c>
      <c r="K361" s="154">
        <f>IF(G361="s",K360+Table1[[#This Row],[Amount]],K360)</f>
        <v>0</v>
      </c>
      <c r="L361" s="129"/>
      <c r="M361" s="129">
        <f>Table1[[#This Row],[Amount]]</f>
        <v>0</v>
      </c>
      <c r="N361" s="129"/>
      <c r="O361" s="130">
        <f>Table1[[#This Row],[Amount]]-Table1[[#This Row],[Amount1]]</f>
        <v>0</v>
      </c>
    </row>
    <row r="362" spans="1:15" x14ac:dyDescent="0.2">
      <c r="A362" s="99"/>
      <c r="B362" s="113"/>
      <c r="C362" s="103"/>
      <c r="D362" s="104"/>
      <c r="E362" s="101" t="e">
        <f>LOOKUP(D362,Accounts!A:A,Accounts!B:B)</f>
        <v>#N/A</v>
      </c>
      <c r="F362" s="147"/>
      <c r="G362" s="97"/>
      <c r="H362" s="156">
        <f>IF(G362="c",H361+Table1[[#This Row],[Amount]],H361)</f>
        <v>0</v>
      </c>
      <c r="I362" s="156">
        <f>IF(G362="p1",I361+Table1[Amount],I361)</f>
        <v>0</v>
      </c>
      <c r="J362" s="156">
        <f>IF(G362="p2",J361+Table1[Amount],J361)</f>
        <v>0</v>
      </c>
      <c r="K362" s="154">
        <f>IF(G362="s",K361+Table1[[#This Row],[Amount]],K361)</f>
        <v>0</v>
      </c>
      <c r="L362" s="129"/>
      <c r="M362" s="129">
        <f>Table1[[#This Row],[Amount]]</f>
        <v>0</v>
      </c>
      <c r="N362" s="129"/>
      <c r="O362" s="130">
        <f>Table1[[#This Row],[Amount]]-Table1[[#This Row],[Amount1]]</f>
        <v>0</v>
      </c>
    </row>
    <row r="363" spans="1:15" x14ac:dyDescent="0.2">
      <c r="A363" s="99"/>
      <c r="B363" s="113"/>
      <c r="C363" s="103"/>
      <c r="D363" s="104"/>
      <c r="E363" s="101" t="e">
        <f>LOOKUP(D363,Accounts!A:A,Accounts!B:B)</f>
        <v>#N/A</v>
      </c>
      <c r="F363" s="147"/>
      <c r="G363" s="97"/>
      <c r="H363" s="156">
        <f>IF(G363="c",H362+Table1[[#This Row],[Amount]],H362)</f>
        <v>0</v>
      </c>
      <c r="I363" s="156">
        <f>IF(G363="p1",I362+Table1[Amount],I362)</f>
        <v>0</v>
      </c>
      <c r="J363" s="156">
        <f>IF(G363="p2",J362+Table1[Amount],J362)</f>
        <v>0</v>
      </c>
      <c r="K363" s="154">
        <f>IF(G363="s",K362+Table1[[#This Row],[Amount]],K362)</f>
        <v>0</v>
      </c>
      <c r="L363" s="129"/>
      <c r="M363" s="129">
        <f>Table1[[#This Row],[Amount]]</f>
        <v>0</v>
      </c>
      <c r="N363" s="129"/>
      <c r="O363" s="130">
        <f>Table1[[#This Row],[Amount]]-Table1[[#This Row],[Amount1]]</f>
        <v>0</v>
      </c>
    </row>
    <row r="364" spans="1:15" x14ac:dyDescent="0.2">
      <c r="A364" s="99"/>
      <c r="B364" s="93"/>
      <c r="C364" s="94"/>
      <c r="D364" s="95"/>
      <c r="E364" s="100" t="e">
        <f>LOOKUP(D364,Accounts!A:A,Accounts!B:B)</f>
        <v>#N/A</v>
      </c>
      <c r="F364" s="146"/>
      <c r="G364" s="97"/>
      <c r="H364" s="155">
        <f>IF(G364="c",H363+Table1[[#This Row],[Amount]],H363)</f>
        <v>0</v>
      </c>
      <c r="I364" s="155">
        <f>IF(G364="p1",I363+Table1[Amount],I363)</f>
        <v>0</v>
      </c>
      <c r="J364" s="155">
        <f>IF(G364="p2",J363+Table1[Amount],J363)</f>
        <v>0</v>
      </c>
      <c r="K364" s="154">
        <f>IF(G364="s",K363+Table1[[#This Row],[Amount]],K363)</f>
        <v>0</v>
      </c>
      <c r="L364" s="129"/>
      <c r="M364" s="129">
        <f>Table1[[#This Row],[Amount]]</f>
        <v>0</v>
      </c>
      <c r="N364" s="129"/>
      <c r="O364" s="130">
        <f>Table1[[#This Row],[Amount]]-Table1[[#This Row],[Amount1]]</f>
        <v>0</v>
      </c>
    </row>
    <row r="365" spans="1:15" x14ac:dyDescent="0.2">
      <c r="A365" s="99"/>
      <c r="B365" s="93"/>
      <c r="C365" s="94"/>
      <c r="D365" s="95"/>
      <c r="E365" s="100" t="e">
        <f>LOOKUP(D365,Accounts!A:A,Accounts!B:B)</f>
        <v>#N/A</v>
      </c>
      <c r="F365" s="146"/>
      <c r="G365" s="97"/>
      <c r="H365" s="155">
        <f>IF(G365="c",H364+Table1[[#This Row],[Amount]],H364)</f>
        <v>0</v>
      </c>
      <c r="I365" s="155">
        <f>IF(G365="p1",I364+Table1[Amount],I364)</f>
        <v>0</v>
      </c>
      <c r="J365" s="155">
        <f>IF(G365="p2",J364+Table1[Amount],J364)</f>
        <v>0</v>
      </c>
      <c r="K365" s="154">
        <f>IF(G365="s",K364+Table1[[#This Row],[Amount]],K364)</f>
        <v>0</v>
      </c>
      <c r="L365" s="129"/>
      <c r="M365" s="129">
        <f>Table1[[#This Row],[Amount]]</f>
        <v>0</v>
      </c>
      <c r="N365" s="129"/>
      <c r="O365" s="130">
        <f>Table1[[#This Row],[Amount]]-Table1[[#This Row],[Amount1]]</f>
        <v>0</v>
      </c>
    </row>
    <row r="366" spans="1:15" x14ac:dyDescent="0.2">
      <c r="A366" s="99"/>
      <c r="B366" s="113"/>
      <c r="C366" s="103"/>
      <c r="D366" s="104"/>
      <c r="E366" s="101" t="e">
        <f>LOOKUP(D366,Accounts!A:A,Accounts!B:B)</f>
        <v>#N/A</v>
      </c>
      <c r="F366" s="147"/>
      <c r="G366" s="97"/>
      <c r="H366" s="156">
        <f>IF(G366="c",H365+Table1[[#This Row],[Amount]],H365)</f>
        <v>0</v>
      </c>
      <c r="I366" s="156">
        <f>IF(G366="p1",I365+Table1[Amount],I365)</f>
        <v>0</v>
      </c>
      <c r="J366" s="156">
        <f>IF(G366="p2",J365+Table1[Amount],J365)</f>
        <v>0</v>
      </c>
      <c r="K366" s="154">
        <f>IF(G366="s",K365+Table1[[#This Row],[Amount]],K365)</f>
        <v>0</v>
      </c>
      <c r="L366" s="129"/>
      <c r="M366" s="129">
        <f>Table1[[#This Row],[Amount]]</f>
        <v>0</v>
      </c>
      <c r="N366" s="129"/>
      <c r="O366" s="130">
        <f>Table1[[#This Row],[Amount]]-Table1[[#This Row],[Amount1]]</f>
        <v>0</v>
      </c>
    </row>
    <row r="367" spans="1:15" x14ac:dyDescent="0.2">
      <c r="A367" s="99"/>
      <c r="B367" s="113"/>
      <c r="C367" s="103"/>
      <c r="D367" s="104"/>
      <c r="E367" s="101" t="e">
        <f>LOOKUP(D367,Accounts!A:A,Accounts!B:B)</f>
        <v>#N/A</v>
      </c>
      <c r="F367" s="147"/>
      <c r="G367" s="97"/>
      <c r="H367" s="156">
        <f>IF(G367="c",H366+Table1[[#This Row],[Amount]],H366)</f>
        <v>0</v>
      </c>
      <c r="I367" s="156">
        <f>IF(G367="p1",I366+Table1[Amount],I366)</f>
        <v>0</v>
      </c>
      <c r="J367" s="156">
        <f>IF(G367="p2",J366+Table1[Amount],J366)</f>
        <v>0</v>
      </c>
      <c r="K367" s="154">
        <f>IF(G367="s",K366+Table1[[#This Row],[Amount]],K366)</f>
        <v>0</v>
      </c>
      <c r="L367" s="129"/>
      <c r="M367" s="129">
        <f>Table1[[#This Row],[Amount]]</f>
        <v>0</v>
      </c>
      <c r="N367" s="129"/>
      <c r="O367" s="130">
        <f>Table1[[#This Row],[Amount]]-Table1[[#This Row],[Amount1]]</f>
        <v>0</v>
      </c>
    </row>
    <row r="368" spans="1:15" x14ac:dyDescent="0.2">
      <c r="A368" s="99"/>
      <c r="B368" s="113"/>
      <c r="C368" s="103"/>
      <c r="D368" s="104"/>
      <c r="E368" s="101" t="e">
        <f>LOOKUP(D368,Accounts!A:A,Accounts!B:B)</f>
        <v>#N/A</v>
      </c>
      <c r="F368" s="147"/>
      <c r="G368" s="97"/>
      <c r="H368" s="156">
        <f>IF(G368="c",H367+Table1[[#This Row],[Amount]],H367)</f>
        <v>0</v>
      </c>
      <c r="I368" s="156">
        <f>IF(G368="p1",I367+Table1[Amount],I367)</f>
        <v>0</v>
      </c>
      <c r="J368" s="156">
        <f>IF(G368="p2",J367+Table1[Amount],J367)</f>
        <v>0</v>
      </c>
      <c r="K368" s="154">
        <f>IF(G368="s",K367+Table1[[#This Row],[Amount]],K367)</f>
        <v>0</v>
      </c>
      <c r="L368" s="129"/>
      <c r="M368" s="129">
        <f>Table1[[#This Row],[Amount]]</f>
        <v>0</v>
      </c>
      <c r="N368" s="129"/>
      <c r="O368" s="130">
        <f>Table1[[#This Row],[Amount]]-Table1[[#This Row],[Amount1]]</f>
        <v>0</v>
      </c>
    </row>
    <row r="369" spans="1:15" x14ac:dyDescent="0.2">
      <c r="A369" s="99"/>
      <c r="B369" s="113"/>
      <c r="C369" s="103"/>
      <c r="D369" s="104"/>
      <c r="E369" s="101" t="e">
        <f>LOOKUP(D369,Accounts!A:A,Accounts!B:B)</f>
        <v>#N/A</v>
      </c>
      <c r="F369" s="147"/>
      <c r="G369" s="97"/>
      <c r="H369" s="156">
        <f>IF(G369="c",H368+Table1[[#This Row],[Amount]],H368)</f>
        <v>0</v>
      </c>
      <c r="I369" s="156">
        <f>IF(G369="p1",I368+Table1[Amount],I368)</f>
        <v>0</v>
      </c>
      <c r="J369" s="156">
        <f>IF(G369="p2",J368+Table1[Amount],J368)</f>
        <v>0</v>
      </c>
      <c r="K369" s="154">
        <f>IF(G369="s",K368+Table1[[#This Row],[Amount]],K368)</f>
        <v>0</v>
      </c>
      <c r="L369" s="129"/>
      <c r="M369" s="129">
        <f>Table1[[#This Row],[Amount]]</f>
        <v>0</v>
      </c>
      <c r="N369" s="129"/>
      <c r="O369" s="130">
        <f>Table1[[#This Row],[Amount]]-Table1[[#This Row],[Amount1]]</f>
        <v>0</v>
      </c>
    </row>
    <row r="370" spans="1:15" x14ac:dyDescent="0.2">
      <c r="A370" s="99"/>
      <c r="B370" s="113"/>
      <c r="C370" s="103"/>
      <c r="D370" s="104"/>
      <c r="E370" s="101" t="e">
        <f>LOOKUP(D370,Accounts!A:A,Accounts!B:B)</f>
        <v>#N/A</v>
      </c>
      <c r="F370" s="147"/>
      <c r="G370" s="97"/>
      <c r="H370" s="156">
        <f>IF(G370="c",H369+Table1[[#This Row],[Amount]],H369)</f>
        <v>0</v>
      </c>
      <c r="I370" s="156">
        <f>IF(G370="p1",I369+Table1[Amount],I369)</f>
        <v>0</v>
      </c>
      <c r="J370" s="156">
        <f>IF(G370="p2",J369+Table1[Amount],J369)</f>
        <v>0</v>
      </c>
      <c r="K370" s="154">
        <f>IF(G370="s",K369+Table1[[#This Row],[Amount]],K369)</f>
        <v>0</v>
      </c>
      <c r="L370" s="129"/>
      <c r="M370" s="129">
        <f>Table1[[#This Row],[Amount]]</f>
        <v>0</v>
      </c>
      <c r="N370" s="129"/>
      <c r="O370" s="130">
        <f>Table1[[#This Row],[Amount]]-Table1[[#This Row],[Amount1]]</f>
        <v>0</v>
      </c>
    </row>
    <row r="371" spans="1:15" x14ac:dyDescent="0.2">
      <c r="A371" s="99"/>
      <c r="B371" s="113"/>
      <c r="C371" s="103"/>
      <c r="D371" s="104"/>
      <c r="E371" s="101" t="e">
        <f>LOOKUP(D371,Accounts!A:A,Accounts!B:B)</f>
        <v>#N/A</v>
      </c>
      <c r="F371" s="147"/>
      <c r="G371" s="97"/>
      <c r="H371" s="156">
        <f>IF(G371="c",H370+Table1[[#This Row],[Amount]],H370)</f>
        <v>0</v>
      </c>
      <c r="I371" s="156">
        <f>IF(G371="p1",I370+Table1[Amount],I370)</f>
        <v>0</v>
      </c>
      <c r="J371" s="156">
        <f>IF(G371="p2",J370+Table1[Amount],J370)</f>
        <v>0</v>
      </c>
      <c r="K371" s="154">
        <f>IF(G371="s",K370+Table1[[#This Row],[Amount]],K370)</f>
        <v>0</v>
      </c>
      <c r="L371" s="129"/>
      <c r="M371" s="129">
        <f>Table1[[#This Row],[Amount]]</f>
        <v>0</v>
      </c>
      <c r="N371" s="129"/>
      <c r="O371" s="130">
        <f>Table1[[#This Row],[Amount]]-Table1[[#This Row],[Amount1]]</f>
        <v>0</v>
      </c>
    </row>
    <row r="372" spans="1:15" x14ac:dyDescent="0.2">
      <c r="A372" s="99"/>
      <c r="B372" s="113"/>
      <c r="C372" s="103"/>
      <c r="D372" s="104"/>
      <c r="E372" s="101" t="e">
        <f>LOOKUP(D372,Accounts!A:A,Accounts!B:B)</f>
        <v>#N/A</v>
      </c>
      <c r="F372" s="147"/>
      <c r="G372" s="97"/>
      <c r="H372" s="156">
        <f>IF(G372="c",H371+Table1[[#This Row],[Amount]],H371)</f>
        <v>0</v>
      </c>
      <c r="I372" s="156">
        <f>IF(G372="p1",I371+Table1[Amount],I371)</f>
        <v>0</v>
      </c>
      <c r="J372" s="156">
        <f>IF(G372="p2",J371+Table1[Amount],J371)</f>
        <v>0</v>
      </c>
      <c r="K372" s="154">
        <f>IF(G372="s",K371+Table1[[#This Row],[Amount]],K371)</f>
        <v>0</v>
      </c>
      <c r="L372" s="129"/>
      <c r="M372" s="129">
        <f>Table1[[#This Row],[Amount]]</f>
        <v>0</v>
      </c>
      <c r="N372" s="129"/>
      <c r="O372" s="130">
        <f>Table1[[#This Row],[Amount]]-Table1[[#This Row],[Amount1]]</f>
        <v>0</v>
      </c>
    </row>
    <row r="373" spans="1:15" x14ac:dyDescent="0.2">
      <c r="A373" s="99"/>
      <c r="B373" s="113"/>
      <c r="C373" s="103"/>
      <c r="D373" s="104"/>
      <c r="E373" s="101" t="e">
        <f>LOOKUP(D373,Accounts!A:A,Accounts!B:B)</f>
        <v>#N/A</v>
      </c>
      <c r="F373" s="147"/>
      <c r="G373" s="97"/>
      <c r="H373" s="156">
        <f>IF(G373="c",H372+Table1[[#This Row],[Amount]],H372)</f>
        <v>0</v>
      </c>
      <c r="I373" s="156">
        <f>IF(G373="p1",I372+Table1[Amount],I372)</f>
        <v>0</v>
      </c>
      <c r="J373" s="156">
        <f>IF(G373="p2",J372+Table1[Amount],J372)</f>
        <v>0</v>
      </c>
      <c r="K373" s="154">
        <f>IF(G373="s",K372+Table1[[#This Row],[Amount]],K372)</f>
        <v>0</v>
      </c>
      <c r="L373" s="129"/>
      <c r="M373" s="129">
        <f>Table1[[#This Row],[Amount]]</f>
        <v>0</v>
      </c>
      <c r="N373" s="129"/>
      <c r="O373" s="130">
        <f>Table1[[#This Row],[Amount]]-Table1[[#This Row],[Amount1]]</f>
        <v>0</v>
      </c>
    </row>
    <row r="374" spans="1:15" x14ac:dyDescent="0.2">
      <c r="A374" s="99"/>
      <c r="B374" s="113"/>
      <c r="C374" s="103"/>
      <c r="D374" s="104"/>
      <c r="E374" s="101" t="e">
        <f>LOOKUP(D374,Accounts!A:A,Accounts!B:B)</f>
        <v>#N/A</v>
      </c>
      <c r="F374" s="147"/>
      <c r="G374" s="97"/>
      <c r="H374" s="156">
        <f>IF(G374="c",H373+Table1[[#This Row],[Amount]],H373)</f>
        <v>0</v>
      </c>
      <c r="I374" s="156">
        <f>IF(G374="p1",I373+Table1[Amount],I373)</f>
        <v>0</v>
      </c>
      <c r="J374" s="156">
        <f>IF(G374="p2",J373+Table1[Amount],J373)</f>
        <v>0</v>
      </c>
      <c r="K374" s="154">
        <f>IF(G374="s",K373+Table1[[#This Row],[Amount]],K373)</f>
        <v>0</v>
      </c>
      <c r="L374" s="129"/>
      <c r="M374" s="129">
        <f>Table1[[#This Row],[Amount]]</f>
        <v>0</v>
      </c>
      <c r="N374" s="129"/>
      <c r="O374" s="130">
        <f>Table1[[#This Row],[Amount]]-Table1[[#This Row],[Amount1]]</f>
        <v>0</v>
      </c>
    </row>
    <row r="375" spans="1:15" x14ac:dyDescent="0.2">
      <c r="A375" s="99"/>
      <c r="B375" s="113"/>
      <c r="C375" s="103"/>
      <c r="D375" s="104"/>
      <c r="E375" s="101" t="e">
        <f>LOOKUP(D375,Accounts!A:A,Accounts!B:B)</f>
        <v>#N/A</v>
      </c>
      <c r="F375" s="147"/>
      <c r="G375" s="97"/>
      <c r="H375" s="156">
        <f>IF(G375="c",H374+Table1[[#This Row],[Amount]],H374)</f>
        <v>0</v>
      </c>
      <c r="I375" s="156">
        <f>IF(G375="p1",I374+Table1[Amount],I374)</f>
        <v>0</v>
      </c>
      <c r="J375" s="156">
        <f>IF(G375="p2",J374+Table1[Amount],J374)</f>
        <v>0</v>
      </c>
      <c r="K375" s="154">
        <f>IF(G375="s",K374+Table1[[#This Row],[Amount]],K374)</f>
        <v>0</v>
      </c>
      <c r="L375" s="129"/>
      <c r="M375" s="129">
        <f>Table1[[#This Row],[Amount]]</f>
        <v>0</v>
      </c>
      <c r="N375" s="129"/>
      <c r="O375" s="130">
        <f>Table1[[#This Row],[Amount]]-Table1[[#This Row],[Amount1]]</f>
        <v>0</v>
      </c>
    </row>
    <row r="376" spans="1:15" x14ac:dyDescent="0.2">
      <c r="A376" s="99"/>
      <c r="B376" s="113"/>
      <c r="C376" s="103"/>
      <c r="D376" s="104"/>
      <c r="E376" s="101" t="e">
        <f>LOOKUP(D376,Accounts!A:A,Accounts!B:B)</f>
        <v>#N/A</v>
      </c>
      <c r="F376" s="147"/>
      <c r="G376" s="97"/>
      <c r="H376" s="156">
        <f>IF(G376="c",H375+Table1[[#This Row],[Amount]],H375)</f>
        <v>0</v>
      </c>
      <c r="I376" s="156">
        <f>IF(G376="p1",I375+Table1[Amount],I375)</f>
        <v>0</v>
      </c>
      <c r="J376" s="156">
        <f>IF(G376="p2",J375+Table1[Amount],J375)</f>
        <v>0</v>
      </c>
      <c r="K376" s="154">
        <f>IF(G376="s",K375+Table1[[#This Row],[Amount]],K375)</f>
        <v>0</v>
      </c>
      <c r="L376" s="129"/>
      <c r="M376" s="129">
        <f>Table1[[#This Row],[Amount]]</f>
        <v>0</v>
      </c>
      <c r="N376" s="129"/>
      <c r="O376" s="130">
        <f>Table1[[#This Row],[Amount]]-Table1[[#This Row],[Amount1]]</f>
        <v>0</v>
      </c>
    </row>
    <row r="377" spans="1:15" x14ac:dyDescent="0.2">
      <c r="A377" s="99"/>
      <c r="B377" s="113"/>
      <c r="C377" s="103"/>
      <c r="D377" s="104"/>
      <c r="E377" s="101" t="e">
        <f>LOOKUP(D377,Accounts!A:A,Accounts!B:B)</f>
        <v>#N/A</v>
      </c>
      <c r="F377" s="147"/>
      <c r="G377" s="97"/>
      <c r="H377" s="156">
        <f>IF(G377="c",H376+Table1[[#This Row],[Amount]],H376)</f>
        <v>0</v>
      </c>
      <c r="I377" s="156">
        <f>IF(G377="p1",I376+Table1[Amount],I376)</f>
        <v>0</v>
      </c>
      <c r="J377" s="156">
        <f>IF(G377="p2",J376+Table1[Amount],J376)</f>
        <v>0</v>
      </c>
      <c r="K377" s="154">
        <f>IF(G377="s",K376+Table1[[#This Row],[Amount]],K376)</f>
        <v>0</v>
      </c>
      <c r="L377" s="129"/>
      <c r="M377" s="129">
        <f>Table1[[#This Row],[Amount]]</f>
        <v>0</v>
      </c>
      <c r="N377" s="129"/>
      <c r="O377" s="130">
        <f>Table1[[#This Row],[Amount]]-Table1[[#This Row],[Amount1]]</f>
        <v>0</v>
      </c>
    </row>
    <row r="378" spans="1:15" x14ac:dyDescent="0.2">
      <c r="A378" s="99"/>
      <c r="B378" s="93"/>
      <c r="C378" s="94"/>
      <c r="D378" s="95"/>
      <c r="E378" s="100" t="e">
        <f>LOOKUP(D378,Accounts!A:A,Accounts!B:B)</f>
        <v>#N/A</v>
      </c>
      <c r="F378" s="146"/>
      <c r="G378" s="97"/>
      <c r="H378" s="155">
        <f>IF(G378="c",H377+Table1[[#This Row],[Amount]],H377)</f>
        <v>0</v>
      </c>
      <c r="I378" s="155">
        <f>IF(G378="p1",I377+Table1[Amount],I377)</f>
        <v>0</v>
      </c>
      <c r="J378" s="155">
        <f>IF(G378="p2",J377+Table1[Amount],J377)</f>
        <v>0</v>
      </c>
      <c r="K378" s="154">
        <f>IF(G378="s",K377+Table1[[#This Row],[Amount]],K377)</f>
        <v>0</v>
      </c>
      <c r="L378" s="129"/>
      <c r="M378" s="129">
        <f>Table1[[#This Row],[Amount]]</f>
        <v>0</v>
      </c>
      <c r="N378" s="129"/>
      <c r="O378" s="130">
        <f>Table1[[#This Row],[Amount]]-Table1[[#This Row],[Amount1]]</f>
        <v>0</v>
      </c>
    </row>
    <row r="379" spans="1:15" x14ac:dyDescent="0.2">
      <c r="A379" s="99"/>
      <c r="B379" s="113"/>
      <c r="C379" s="103"/>
      <c r="D379" s="104"/>
      <c r="E379" s="101" t="e">
        <f>LOOKUP(D379,Accounts!A:A,Accounts!B:B)</f>
        <v>#N/A</v>
      </c>
      <c r="F379" s="147"/>
      <c r="G379" s="97"/>
      <c r="H379" s="156">
        <f>IF(G379="c",H378+Table1[[#This Row],[Amount]],H378)</f>
        <v>0</v>
      </c>
      <c r="I379" s="156">
        <f>IF(G379="p1",I378+Table1[Amount],I378)</f>
        <v>0</v>
      </c>
      <c r="J379" s="156">
        <f>IF(G379="p2",J378+Table1[Amount],J378)</f>
        <v>0</v>
      </c>
      <c r="K379" s="154">
        <f>IF(G379="s",K378+Table1[[#This Row],[Amount]],K378)</f>
        <v>0</v>
      </c>
      <c r="L379" s="129"/>
      <c r="M379" s="129">
        <f>Table1[[#This Row],[Amount]]</f>
        <v>0</v>
      </c>
      <c r="N379" s="129"/>
      <c r="O379" s="130">
        <f>Table1[[#This Row],[Amount]]-Table1[[#This Row],[Amount1]]</f>
        <v>0</v>
      </c>
    </row>
    <row r="380" spans="1:15" x14ac:dyDescent="0.2">
      <c r="A380" s="99"/>
      <c r="B380" s="113"/>
      <c r="C380" s="103"/>
      <c r="D380" s="104"/>
      <c r="E380" s="101" t="e">
        <f>LOOKUP(D380,Accounts!A:A,Accounts!B:B)</f>
        <v>#N/A</v>
      </c>
      <c r="F380" s="147"/>
      <c r="G380" s="97"/>
      <c r="H380" s="156">
        <f>IF(G380="c",H379+Table1[[#This Row],[Amount]],H379)</f>
        <v>0</v>
      </c>
      <c r="I380" s="156">
        <f>IF(G380="p1",I379+Table1[Amount],I379)</f>
        <v>0</v>
      </c>
      <c r="J380" s="156">
        <f>IF(G380="p2",J379+Table1[Amount],J379)</f>
        <v>0</v>
      </c>
      <c r="K380" s="154">
        <f>IF(G380="s",K379+Table1[[#This Row],[Amount]],K379)</f>
        <v>0</v>
      </c>
      <c r="L380" s="129"/>
      <c r="M380" s="129">
        <f>Table1[[#This Row],[Amount]]</f>
        <v>0</v>
      </c>
      <c r="N380" s="129"/>
      <c r="O380" s="130">
        <f>Table1[[#This Row],[Amount]]-Table1[[#This Row],[Amount1]]</f>
        <v>0</v>
      </c>
    </row>
    <row r="381" spans="1:15" x14ac:dyDescent="0.2">
      <c r="A381" s="99"/>
      <c r="B381" s="113"/>
      <c r="C381" s="103"/>
      <c r="D381" s="104"/>
      <c r="E381" s="101" t="e">
        <f>LOOKUP(D381,Accounts!A:A,Accounts!B:B)</f>
        <v>#N/A</v>
      </c>
      <c r="F381" s="147"/>
      <c r="G381" s="97"/>
      <c r="H381" s="156">
        <f>IF(G381="c",H380+Table1[[#This Row],[Amount]],H380)</f>
        <v>0</v>
      </c>
      <c r="I381" s="156">
        <f>IF(G381="p1",I380+Table1[Amount],I380)</f>
        <v>0</v>
      </c>
      <c r="J381" s="156">
        <f>IF(G381="p2",J380+Table1[Amount],J380)</f>
        <v>0</v>
      </c>
      <c r="K381" s="154">
        <f>IF(G381="s",K380+Table1[[#This Row],[Amount]],K380)</f>
        <v>0</v>
      </c>
      <c r="L381" s="129"/>
      <c r="M381" s="129">
        <f>Table1[[#This Row],[Amount]]</f>
        <v>0</v>
      </c>
      <c r="N381" s="129"/>
      <c r="O381" s="130">
        <f>Table1[[#This Row],[Amount]]-Table1[[#This Row],[Amount1]]</f>
        <v>0</v>
      </c>
    </row>
    <row r="382" spans="1:15" x14ac:dyDescent="0.2">
      <c r="A382" s="99"/>
      <c r="B382" s="93"/>
      <c r="C382" s="94"/>
      <c r="D382" s="95"/>
      <c r="E382" s="100" t="e">
        <f>LOOKUP(D382,Accounts!A:A,Accounts!B:B)</f>
        <v>#N/A</v>
      </c>
      <c r="F382" s="146"/>
      <c r="G382" s="97"/>
      <c r="H382" s="155">
        <f>IF(G382="c",H381+Table1[[#This Row],[Amount]],H381)</f>
        <v>0</v>
      </c>
      <c r="I382" s="155">
        <f>IF(G382="p1",I381+Table1[Amount],I381)</f>
        <v>0</v>
      </c>
      <c r="J382" s="155">
        <f>IF(G382="p2",J381+Table1[Amount],J381)</f>
        <v>0</v>
      </c>
      <c r="K382" s="154">
        <f>IF(G382="s",K381+Table1[[#This Row],[Amount]],K381)</f>
        <v>0</v>
      </c>
      <c r="L382" s="129"/>
      <c r="M382" s="129">
        <f>Table1[[#This Row],[Amount]]</f>
        <v>0</v>
      </c>
      <c r="N382" s="129"/>
      <c r="O382" s="130">
        <f>Table1[[#This Row],[Amount]]-Table1[[#This Row],[Amount1]]</f>
        <v>0</v>
      </c>
    </row>
    <row r="383" spans="1:15" x14ac:dyDescent="0.2">
      <c r="A383" s="99"/>
      <c r="B383" s="93"/>
      <c r="C383" s="94"/>
      <c r="D383" s="95"/>
      <c r="E383" s="100" t="e">
        <f>LOOKUP(D383,Accounts!A:A,Accounts!B:B)</f>
        <v>#N/A</v>
      </c>
      <c r="F383" s="146"/>
      <c r="G383" s="97"/>
      <c r="H383" s="155">
        <f>IF(G383="c",H382+Table1[[#This Row],[Amount]],H382)</f>
        <v>0</v>
      </c>
      <c r="I383" s="155">
        <f>IF(G383="p1",I382+Table1[Amount],I382)</f>
        <v>0</v>
      </c>
      <c r="J383" s="155">
        <f>IF(G383="p2",J382+Table1[Amount],J382)</f>
        <v>0</v>
      </c>
      <c r="K383" s="154">
        <f>IF(G383="s",K382+Table1[[#This Row],[Amount]],K382)</f>
        <v>0</v>
      </c>
      <c r="L383" s="129"/>
      <c r="M383" s="129">
        <f>Table1[[#This Row],[Amount]]</f>
        <v>0</v>
      </c>
      <c r="N383" s="129"/>
      <c r="O383" s="130">
        <f>Table1[[#This Row],[Amount]]-Table1[[#This Row],[Amount1]]</f>
        <v>0</v>
      </c>
    </row>
    <row r="384" spans="1:15" x14ac:dyDescent="0.2">
      <c r="A384" s="99"/>
      <c r="B384" s="93"/>
      <c r="C384" s="94"/>
      <c r="D384" s="95"/>
      <c r="E384" s="100" t="e">
        <f>LOOKUP(D384,Accounts!A:A,Accounts!B:B)</f>
        <v>#N/A</v>
      </c>
      <c r="F384" s="146"/>
      <c r="G384" s="97"/>
      <c r="H384" s="155">
        <f>IF(G384="c",H383+Table1[[#This Row],[Amount]],H383)</f>
        <v>0</v>
      </c>
      <c r="I384" s="155">
        <f>IF(G384="p1",I383+Table1[Amount],I383)</f>
        <v>0</v>
      </c>
      <c r="J384" s="155">
        <f>IF(G384="p2",J383+Table1[Amount],J383)</f>
        <v>0</v>
      </c>
      <c r="K384" s="154">
        <f>IF(G384="s",K383+Table1[[#This Row],[Amount]],K383)</f>
        <v>0</v>
      </c>
      <c r="L384" s="129"/>
      <c r="M384" s="129">
        <f>Table1[[#This Row],[Amount]]</f>
        <v>0</v>
      </c>
      <c r="N384" s="129"/>
      <c r="O384" s="130">
        <f>Table1[[#This Row],[Amount]]-Table1[[#This Row],[Amount1]]</f>
        <v>0</v>
      </c>
    </row>
    <row r="385" spans="1:15" x14ac:dyDescent="0.2">
      <c r="A385" s="99"/>
      <c r="B385" s="113"/>
      <c r="C385" s="103"/>
      <c r="D385" s="104"/>
      <c r="E385" s="101" t="e">
        <f>LOOKUP(D385,Accounts!A:A,Accounts!B:B)</f>
        <v>#N/A</v>
      </c>
      <c r="F385" s="147"/>
      <c r="G385" s="97"/>
      <c r="H385" s="156">
        <f>IF(G385="c",H384+Table1[[#This Row],[Amount]],H384)</f>
        <v>0</v>
      </c>
      <c r="I385" s="156">
        <f>IF(G385="p1",I384+Table1[Amount],I384)</f>
        <v>0</v>
      </c>
      <c r="J385" s="156">
        <f>IF(G385="p2",J384+Table1[Amount],J384)</f>
        <v>0</v>
      </c>
      <c r="K385" s="154">
        <f>IF(G385="s",K384+Table1[[#This Row],[Amount]],K384)</f>
        <v>0</v>
      </c>
      <c r="L385" s="129"/>
      <c r="M385" s="129">
        <f>Table1[[#This Row],[Amount]]</f>
        <v>0</v>
      </c>
      <c r="N385" s="129"/>
      <c r="O385" s="130">
        <f>Table1[[#This Row],[Amount]]-Table1[[#This Row],[Amount1]]</f>
        <v>0</v>
      </c>
    </row>
    <row r="386" spans="1:15" x14ac:dyDescent="0.2">
      <c r="A386" s="99"/>
      <c r="B386" s="93"/>
      <c r="C386" s="94"/>
      <c r="D386" s="95"/>
      <c r="E386" s="100" t="e">
        <f>LOOKUP(D386,Accounts!A:A,Accounts!B:B)</f>
        <v>#N/A</v>
      </c>
      <c r="F386" s="146"/>
      <c r="G386" s="97"/>
      <c r="H386" s="155">
        <f>IF(G386="c",H385+Table1[[#This Row],[Amount]],H385)</f>
        <v>0</v>
      </c>
      <c r="I386" s="155">
        <f>IF(G386="p1",I385+Table1[Amount],I385)</f>
        <v>0</v>
      </c>
      <c r="J386" s="155">
        <f>IF(G386="p2",J385+Table1[Amount],J385)</f>
        <v>0</v>
      </c>
      <c r="K386" s="154">
        <f>IF(G386="s",K385+Table1[[#This Row],[Amount]],K385)</f>
        <v>0</v>
      </c>
      <c r="L386" s="129"/>
      <c r="M386" s="129">
        <f>Table1[[#This Row],[Amount]]</f>
        <v>0</v>
      </c>
      <c r="N386" s="129"/>
      <c r="O386" s="130">
        <f>Table1[[#This Row],[Amount]]-Table1[[#This Row],[Amount1]]</f>
        <v>0</v>
      </c>
    </row>
    <row r="387" spans="1:15" x14ac:dyDescent="0.2">
      <c r="A387" s="99"/>
      <c r="B387" s="93"/>
      <c r="C387" s="94"/>
      <c r="D387" s="95"/>
      <c r="E387" s="100" t="e">
        <f>LOOKUP(D387,Accounts!A:A,Accounts!B:B)</f>
        <v>#N/A</v>
      </c>
      <c r="F387" s="146"/>
      <c r="G387" s="97"/>
      <c r="H387" s="155">
        <f>IF(G387="c",H386+Table1[[#This Row],[Amount]],H386)</f>
        <v>0</v>
      </c>
      <c r="I387" s="155">
        <f>IF(G387="p1",I386+Table1[Amount],I386)</f>
        <v>0</v>
      </c>
      <c r="J387" s="155">
        <f>IF(G387="p2",J386+Table1[Amount],J386)</f>
        <v>0</v>
      </c>
      <c r="K387" s="154">
        <f>IF(G387="s",K386+Table1[[#This Row],[Amount]],K386)</f>
        <v>0</v>
      </c>
      <c r="L387" s="129"/>
      <c r="M387" s="129">
        <f>Table1[[#This Row],[Amount]]</f>
        <v>0</v>
      </c>
      <c r="N387" s="129"/>
      <c r="O387" s="130">
        <f>Table1[[#This Row],[Amount]]-Table1[[#This Row],[Amount1]]</f>
        <v>0</v>
      </c>
    </row>
    <row r="388" spans="1:15" x14ac:dyDescent="0.2">
      <c r="A388" s="99"/>
      <c r="B388" s="93"/>
      <c r="C388" s="94"/>
      <c r="D388" s="95"/>
      <c r="E388" s="100" t="e">
        <f>LOOKUP(D388,Accounts!A:A,Accounts!B:B)</f>
        <v>#N/A</v>
      </c>
      <c r="F388" s="146"/>
      <c r="G388" s="97"/>
      <c r="H388" s="155">
        <f>IF(G388="c",H387+Table1[[#This Row],[Amount]],H387)</f>
        <v>0</v>
      </c>
      <c r="I388" s="155">
        <f>IF(G388="p1",I387+Table1[Amount],I387)</f>
        <v>0</v>
      </c>
      <c r="J388" s="155">
        <f>IF(G388="p2",J387+Table1[Amount],J387)</f>
        <v>0</v>
      </c>
      <c r="K388" s="154">
        <f>IF(G388="s",K387+Table1[[#This Row],[Amount]],K387)</f>
        <v>0</v>
      </c>
      <c r="L388" s="129"/>
      <c r="M388" s="129">
        <f>Table1[[#This Row],[Amount]]</f>
        <v>0</v>
      </c>
      <c r="N388" s="129"/>
      <c r="O388" s="130">
        <f>Table1[[#This Row],[Amount]]-Table1[[#This Row],[Amount1]]</f>
        <v>0</v>
      </c>
    </row>
    <row r="389" spans="1:15" x14ac:dyDescent="0.2">
      <c r="A389" s="99"/>
      <c r="B389" s="93"/>
      <c r="C389" s="94"/>
      <c r="D389" s="95"/>
      <c r="E389" s="100" t="e">
        <f>LOOKUP(D389,Accounts!A:A,Accounts!B:B)</f>
        <v>#N/A</v>
      </c>
      <c r="F389" s="146"/>
      <c r="G389" s="97"/>
      <c r="H389" s="155">
        <f>IF(G389="c",H388+Table1[[#This Row],[Amount]],H388)</f>
        <v>0</v>
      </c>
      <c r="I389" s="155">
        <f>IF(G389="p1",I388+Table1[Amount],I388)</f>
        <v>0</v>
      </c>
      <c r="J389" s="155">
        <f>IF(G389="p2",J388+Table1[Amount],J388)</f>
        <v>0</v>
      </c>
      <c r="K389" s="154">
        <f>IF(G389="s",K388+Table1[[#This Row],[Amount]],K388)</f>
        <v>0</v>
      </c>
      <c r="L389" s="129"/>
      <c r="M389" s="129">
        <f>Table1[[#This Row],[Amount]]</f>
        <v>0</v>
      </c>
      <c r="N389" s="129"/>
      <c r="O389" s="130">
        <f>Table1[[#This Row],[Amount]]-Table1[[#This Row],[Amount1]]</f>
        <v>0</v>
      </c>
    </row>
    <row r="390" spans="1:15" x14ac:dyDescent="0.2">
      <c r="A390" s="99"/>
      <c r="B390" s="93"/>
      <c r="C390" s="103"/>
      <c r="D390" s="104"/>
      <c r="E390" s="101" t="e">
        <f>LOOKUP(D390,Accounts!A:A,Accounts!B:B)</f>
        <v>#N/A</v>
      </c>
      <c r="F390" s="147"/>
      <c r="G390" s="97"/>
      <c r="H390" s="155">
        <f>IF(G390="c",H389+Table1[[#This Row],[Amount]],H389)</f>
        <v>0</v>
      </c>
      <c r="I390" s="155">
        <f>IF(G390="p1",I389+Table1[Amount],I389)</f>
        <v>0</v>
      </c>
      <c r="J390" s="155">
        <f>IF(G390="p2",J389+Table1[Amount],J389)</f>
        <v>0</v>
      </c>
      <c r="K390" s="154">
        <f>IF(G390="s",K389+Table1[[#This Row],[Amount]],K389)</f>
        <v>0</v>
      </c>
      <c r="L390" s="129"/>
      <c r="M390" s="129">
        <f>Table1[[#This Row],[Amount]]</f>
        <v>0</v>
      </c>
      <c r="N390" s="129"/>
      <c r="O390" s="130">
        <f>Table1[[#This Row],[Amount]]-Table1[[#This Row],[Amount1]]</f>
        <v>0</v>
      </c>
    </row>
    <row r="391" spans="1:15" x14ac:dyDescent="0.2">
      <c r="A391" s="99"/>
      <c r="B391" s="93"/>
      <c r="C391" s="94"/>
      <c r="D391" s="95"/>
      <c r="E391" s="100" t="e">
        <f>LOOKUP(D391,Accounts!A:A,Accounts!B:B)</f>
        <v>#N/A</v>
      </c>
      <c r="F391" s="146"/>
      <c r="G391" s="97"/>
      <c r="H391" s="155">
        <f>IF(G391="c",H390+Table1[[#This Row],[Amount]],H390)</f>
        <v>0</v>
      </c>
      <c r="I391" s="155">
        <f>IF(G391="p1",I390+Table1[Amount],I390)</f>
        <v>0</v>
      </c>
      <c r="J391" s="155">
        <f>IF(G391="p2",J390+Table1[Amount],J390)</f>
        <v>0</v>
      </c>
      <c r="K391" s="154">
        <f>IF(G391="s",K390+Table1[[#This Row],[Amount]],K390)</f>
        <v>0</v>
      </c>
      <c r="L391" s="129"/>
      <c r="M391" s="129">
        <f>Table1[[#This Row],[Amount]]</f>
        <v>0</v>
      </c>
      <c r="N391" s="129"/>
      <c r="O391" s="130">
        <f>Table1[[#This Row],[Amount]]-Table1[[#This Row],[Amount1]]</f>
        <v>0</v>
      </c>
    </row>
    <row r="392" spans="1:15" x14ac:dyDescent="0.2">
      <c r="A392" s="99"/>
      <c r="B392" s="93"/>
      <c r="C392" s="103"/>
      <c r="D392" s="104"/>
      <c r="E392" s="101" t="e">
        <f>LOOKUP(D392,Accounts!A:A,Accounts!B:B)</f>
        <v>#N/A</v>
      </c>
      <c r="F392" s="147"/>
      <c r="G392" s="97"/>
      <c r="H392" s="155">
        <f>IF(G392="c",H391+Table1[[#This Row],[Amount]],H391)</f>
        <v>0</v>
      </c>
      <c r="I392" s="155">
        <f>IF(G392="p1",I391+Table1[Amount],I391)</f>
        <v>0</v>
      </c>
      <c r="J392" s="155">
        <f>IF(G392="p2",J391+Table1[Amount],J391)</f>
        <v>0</v>
      </c>
      <c r="K392" s="154">
        <f>IF(G392="s",K391+Table1[[#This Row],[Amount]],K391)</f>
        <v>0</v>
      </c>
      <c r="L392" s="129"/>
      <c r="M392" s="129">
        <f>Table1[[#This Row],[Amount]]</f>
        <v>0</v>
      </c>
      <c r="N392" s="129"/>
      <c r="O392" s="130">
        <f>Table1[[#This Row],[Amount]]-Table1[[#This Row],[Amount1]]</f>
        <v>0</v>
      </c>
    </row>
    <row r="393" spans="1:15" x14ac:dyDescent="0.2">
      <c r="A393" s="99"/>
      <c r="B393" s="93"/>
      <c r="C393" s="103"/>
      <c r="D393" s="104"/>
      <c r="E393" s="101" t="e">
        <f>LOOKUP(D393,Accounts!A:A,Accounts!B:B)</f>
        <v>#N/A</v>
      </c>
      <c r="F393" s="147"/>
      <c r="G393" s="97"/>
      <c r="H393" s="155">
        <f>IF(G393="c",H392+Table1[[#This Row],[Amount]],H392)</f>
        <v>0</v>
      </c>
      <c r="I393" s="155">
        <f>IF(G393="p1",I392+Table1[Amount],I392)</f>
        <v>0</v>
      </c>
      <c r="J393" s="155">
        <f>IF(G393="p2",J392+Table1[Amount],J392)</f>
        <v>0</v>
      </c>
      <c r="K393" s="154">
        <f>IF(G393="s",K392+Table1[[#This Row],[Amount]],K392)</f>
        <v>0</v>
      </c>
      <c r="L393" s="129"/>
      <c r="M393" s="129">
        <f>Table1[[#This Row],[Amount]]</f>
        <v>0</v>
      </c>
      <c r="N393" s="129"/>
      <c r="O393" s="130">
        <f>Table1[[#This Row],[Amount]]-Table1[[#This Row],[Amount1]]</f>
        <v>0</v>
      </c>
    </row>
    <row r="394" spans="1:15" x14ac:dyDescent="0.2">
      <c r="A394" s="99"/>
      <c r="B394" s="93"/>
      <c r="C394" s="103"/>
      <c r="D394" s="104"/>
      <c r="E394" s="101" t="e">
        <f>LOOKUP(D394,Accounts!A:A,Accounts!B:B)</f>
        <v>#N/A</v>
      </c>
      <c r="F394" s="147"/>
      <c r="G394" s="97"/>
      <c r="H394" s="155">
        <f>IF(G394="c",H393+Table1[[#This Row],[Amount]],H393)</f>
        <v>0</v>
      </c>
      <c r="I394" s="155">
        <f>IF(G394="p1",I393+Table1[Amount],I393)</f>
        <v>0</v>
      </c>
      <c r="J394" s="155">
        <f>IF(G394="p2",J393+Table1[Amount],J393)</f>
        <v>0</v>
      </c>
      <c r="K394" s="154">
        <f>IF(G394="s",K393+Table1[[#This Row],[Amount]],K393)</f>
        <v>0</v>
      </c>
      <c r="L394" s="129"/>
      <c r="M394" s="129">
        <f>Table1[[#This Row],[Amount]]</f>
        <v>0</v>
      </c>
      <c r="N394" s="129"/>
      <c r="O394" s="130">
        <f>Table1[[#This Row],[Amount]]-Table1[[#This Row],[Amount1]]</f>
        <v>0</v>
      </c>
    </row>
    <row r="395" spans="1:15" x14ac:dyDescent="0.2">
      <c r="A395" s="99"/>
      <c r="B395" s="93"/>
      <c r="C395" s="103"/>
      <c r="D395" s="104"/>
      <c r="E395" s="101" t="e">
        <f>LOOKUP(D395,Accounts!A:A,Accounts!B:B)</f>
        <v>#N/A</v>
      </c>
      <c r="F395" s="147"/>
      <c r="G395" s="97"/>
      <c r="H395" s="155">
        <f>IF(G395="c",H394+Table1[[#This Row],[Amount]],H394)</f>
        <v>0</v>
      </c>
      <c r="I395" s="155">
        <f>IF(G395="p1",I394+Table1[Amount],I394)</f>
        <v>0</v>
      </c>
      <c r="J395" s="155">
        <f>IF(G395="p2",J394+Table1[Amount],J394)</f>
        <v>0</v>
      </c>
      <c r="K395" s="154">
        <f>IF(G395="s",K394+Table1[[#This Row],[Amount]],K394)</f>
        <v>0</v>
      </c>
      <c r="L395" s="129"/>
      <c r="M395" s="129">
        <f>Table1[[#This Row],[Amount]]</f>
        <v>0</v>
      </c>
      <c r="N395" s="129"/>
      <c r="O395" s="130">
        <f>Table1[[#This Row],[Amount]]-Table1[[#This Row],[Amount1]]</f>
        <v>0</v>
      </c>
    </row>
    <row r="396" spans="1:15" x14ac:dyDescent="0.2">
      <c r="A396" s="99"/>
      <c r="B396" s="93"/>
      <c r="C396" s="103"/>
      <c r="D396" s="104"/>
      <c r="E396" s="101" t="e">
        <f>LOOKUP(D396,Accounts!A:A,Accounts!B:B)</f>
        <v>#N/A</v>
      </c>
      <c r="F396" s="147"/>
      <c r="G396" s="97"/>
      <c r="H396" s="155">
        <f>IF(G396="c",H395+Table1[[#This Row],[Amount]],H395)</f>
        <v>0</v>
      </c>
      <c r="I396" s="155">
        <f>IF(G396="p1",I395+Table1[Amount],I395)</f>
        <v>0</v>
      </c>
      <c r="J396" s="155">
        <f>IF(G396="p2",J395+Table1[Amount],J395)</f>
        <v>0</v>
      </c>
      <c r="K396" s="154">
        <f>IF(G396="s",K395+Table1[[#This Row],[Amount]],K395)</f>
        <v>0</v>
      </c>
      <c r="L396" s="129"/>
      <c r="M396" s="129">
        <f>Table1[[#This Row],[Amount]]</f>
        <v>0</v>
      </c>
      <c r="N396" s="129"/>
      <c r="O396" s="130">
        <f>Table1[[#This Row],[Amount]]-Table1[[#This Row],[Amount1]]</f>
        <v>0</v>
      </c>
    </row>
    <row r="397" spans="1:15" x14ac:dyDescent="0.2">
      <c r="A397" s="99"/>
      <c r="B397" s="93"/>
      <c r="C397" s="103"/>
      <c r="D397" s="104"/>
      <c r="E397" s="101" t="e">
        <f>LOOKUP(D397,Accounts!A:A,Accounts!B:B)</f>
        <v>#N/A</v>
      </c>
      <c r="F397" s="147"/>
      <c r="G397" s="97"/>
      <c r="H397" s="155">
        <f>IF(G397="c",H396+Table1[[#This Row],[Amount]],H396)</f>
        <v>0</v>
      </c>
      <c r="I397" s="155">
        <f>IF(G397="p1",I396+Table1[Amount],I396)</f>
        <v>0</v>
      </c>
      <c r="J397" s="155">
        <f>IF(G397="p2",J396+Table1[Amount],J396)</f>
        <v>0</v>
      </c>
      <c r="K397" s="154">
        <f>IF(G397="s",K396+Table1[[#This Row],[Amount]],K396)</f>
        <v>0</v>
      </c>
      <c r="L397" s="129"/>
      <c r="M397" s="129">
        <f>Table1[[#This Row],[Amount]]</f>
        <v>0</v>
      </c>
      <c r="N397" s="129"/>
      <c r="O397" s="130">
        <f>Table1[[#This Row],[Amount]]-Table1[[#This Row],[Amount1]]</f>
        <v>0</v>
      </c>
    </row>
    <row r="398" spans="1:15" x14ac:dyDescent="0.2">
      <c r="A398" s="99"/>
      <c r="B398" s="93"/>
      <c r="C398" s="103"/>
      <c r="D398" s="104"/>
      <c r="E398" s="101" t="e">
        <f>LOOKUP(D398,Accounts!A:A,Accounts!B:B)</f>
        <v>#N/A</v>
      </c>
      <c r="F398" s="147"/>
      <c r="G398" s="97"/>
      <c r="H398" s="155">
        <f>IF(G398="c",H397+Table1[[#This Row],[Amount]],H397)</f>
        <v>0</v>
      </c>
      <c r="I398" s="155">
        <f>IF(G398="p1",I397+Table1[Amount],I397)</f>
        <v>0</v>
      </c>
      <c r="J398" s="155">
        <f>IF(G398="p2",J397+Table1[Amount],J397)</f>
        <v>0</v>
      </c>
      <c r="K398" s="154">
        <f>IF(G398="s",K397+Table1[[#This Row],[Amount]],K397)</f>
        <v>0</v>
      </c>
      <c r="L398" s="129"/>
      <c r="M398" s="129">
        <f>Table1[[#This Row],[Amount]]</f>
        <v>0</v>
      </c>
      <c r="N398" s="129"/>
      <c r="O398" s="130">
        <f>Table1[[#This Row],[Amount]]-Table1[[#This Row],[Amount1]]</f>
        <v>0</v>
      </c>
    </row>
    <row r="399" spans="1:15" x14ac:dyDescent="0.2">
      <c r="A399" s="99"/>
      <c r="B399" s="93"/>
      <c r="C399" s="103"/>
      <c r="D399" s="104"/>
      <c r="E399" s="101" t="e">
        <f>LOOKUP(D399,Accounts!A:A,Accounts!B:B)</f>
        <v>#N/A</v>
      </c>
      <c r="F399" s="147"/>
      <c r="G399" s="97"/>
      <c r="H399" s="155">
        <f>IF(G399="c",H398+Table1[[#This Row],[Amount]],H398)</f>
        <v>0</v>
      </c>
      <c r="I399" s="155">
        <f>IF(G399="p1",I398+Table1[Amount],I398)</f>
        <v>0</v>
      </c>
      <c r="J399" s="155">
        <f>IF(G399="p2",J398+Table1[Amount],J398)</f>
        <v>0</v>
      </c>
      <c r="K399" s="154">
        <f>IF(G399="s",K398+Table1[[#This Row],[Amount]],K398)</f>
        <v>0</v>
      </c>
      <c r="L399" s="129"/>
      <c r="M399" s="129">
        <f>Table1[[#This Row],[Amount]]</f>
        <v>0</v>
      </c>
      <c r="N399" s="129"/>
      <c r="O399" s="130">
        <f>Table1[[#This Row],[Amount]]-Table1[[#This Row],[Amount1]]</f>
        <v>0</v>
      </c>
    </row>
    <row r="400" spans="1:15" x14ac:dyDescent="0.2">
      <c r="A400" s="99"/>
      <c r="B400" s="93"/>
      <c r="C400" s="103"/>
      <c r="D400" s="104"/>
      <c r="E400" s="101" t="e">
        <f>LOOKUP(D400,Accounts!A:A,Accounts!B:B)</f>
        <v>#N/A</v>
      </c>
      <c r="F400" s="147"/>
      <c r="G400" s="97"/>
      <c r="H400" s="155">
        <f>IF(G400="c",H399+Table1[[#This Row],[Amount]],H399)</f>
        <v>0</v>
      </c>
      <c r="I400" s="155">
        <f>IF(G400="p1",I399+Table1[Amount],I399)</f>
        <v>0</v>
      </c>
      <c r="J400" s="155">
        <f>IF(G400="p2",J399+Table1[Amount],J399)</f>
        <v>0</v>
      </c>
      <c r="K400" s="154">
        <f>IF(G400="s",K399+Table1[[#This Row],[Amount]],K399)</f>
        <v>0</v>
      </c>
      <c r="L400" s="129"/>
      <c r="M400" s="129">
        <f>Table1[[#This Row],[Amount]]</f>
        <v>0</v>
      </c>
      <c r="N400" s="129"/>
      <c r="O400" s="130">
        <f>Table1[[#This Row],[Amount]]-Table1[[#This Row],[Amount1]]</f>
        <v>0</v>
      </c>
    </row>
    <row r="401" spans="1:15" x14ac:dyDescent="0.2">
      <c r="A401" s="99"/>
      <c r="B401" s="93"/>
      <c r="C401" s="103"/>
      <c r="D401" s="104"/>
      <c r="E401" s="101" t="e">
        <f>LOOKUP(D401,Accounts!A:A,Accounts!B:B)</f>
        <v>#N/A</v>
      </c>
      <c r="F401" s="147"/>
      <c r="G401" s="97"/>
      <c r="H401" s="155">
        <f>IF(G401="c",H400+Table1[[#This Row],[Amount]],H400)</f>
        <v>0</v>
      </c>
      <c r="I401" s="155">
        <f>IF(G401="p1",I400+Table1[Amount],I400)</f>
        <v>0</v>
      </c>
      <c r="J401" s="155">
        <f>IF(G401="p2",J400+Table1[Amount],J400)</f>
        <v>0</v>
      </c>
      <c r="K401" s="154">
        <f>IF(G401="s",K400+Table1[[#This Row],[Amount]],K400)</f>
        <v>0</v>
      </c>
      <c r="L401" s="129"/>
      <c r="M401" s="129">
        <f>Table1[[#This Row],[Amount]]</f>
        <v>0</v>
      </c>
      <c r="N401" s="129"/>
      <c r="O401" s="130">
        <f>Table1[[#This Row],[Amount]]-Table1[[#This Row],[Amount1]]</f>
        <v>0</v>
      </c>
    </row>
    <row r="402" spans="1:15" x14ac:dyDescent="0.2">
      <c r="A402" s="99"/>
      <c r="B402" s="93"/>
      <c r="C402" s="94"/>
      <c r="D402" s="95"/>
      <c r="E402" s="100" t="e">
        <f>LOOKUP(D402,Accounts!A:A,Accounts!B:B)</f>
        <v>#N/A</v>
      </c>
      <c r="F402" s="146"/>
      <c r="G402" s="97"/>
      <c r="H402" s="155">
        <f>IF(G402="c",H401+Table1[[#This Row],[Amount]],H401)</f>
        <v>0</v>
      </c>
      <c r="I402" s="155">
        <f>IF(G402="p1",I401+Table1[Amount],I401)</f>
        <v>0</v>
      </c>
      <c r="J402" s="155">
        <f>IF(G402="p2",J401+Table1[Amount],J401)</f>
        <v>0</v>
      </c>
      <c r="K402" s="154">
        <f>IF(G402="s",K401+Table1[[#This Row],[Amount]],K401)</f>
        <v>0</v>
      </c>
      <c r="L402" s="129"/>
      <c r="M402" s="129">
        <f>Table1[[#This Row],[Amount]]</f>
        <v>0</v>
      </c>
      <c r="N402" s="129"/>
      <c r="O402" s="130">
        <f>Table1[[#This Row],[Amount]]-Table1[[#This Row],[Amount1]]</f>
        <v>0</v>
      </c>
    </row>
    <row r="403" spans="1:15" x14ac:dyDescent="0.2">
      <c r="A403" s="99"/>
      <c r="B403" s="93"/>
      <c r="C403" s="94"/>
      <c r="D403" s="95"/>
      <c r="E403" s="100" t="e">
        <f>LOOKUP(D403,Accounts!A:A,Accounts!B:B)</f>
        <v>#N/A</v>
      </c>
      <c r="F403" s="146"/>
      <c r="G403" s="97"/>
      <c r="H403" s="155">
        <f>IF(G403="c",H402+Table1[[#This Row],[Amount]],H402)</f>
        <v>0</v>
      </c>
      <c r="I403" s="155">
        <f>IF(G403="p1",I402+Table1[Amount],I402)</f>
        <v>0</v>
      </c>
      <c r="J403" s="155">
        <f>IF(G403="p2",J402+Table1[Amount],J402)</f>
        <v>0</v>
      </c>
      <c r="K403" s="154">
        <f>IF(G403="s",K402+Table1[[#This Row],[Amount]],K402)</f>
        <v>0</v>
      </c>
      <c r="L403" s="129"/>
      <c r="M403" s="129">
        <f>Table1[[#This Row],[Amount]]</f>
        <v>0</v>
      </c>
      <c r="N403" s="129"/>
      <c r="O403" s="130">
        <f>Table1[[#This Row],[Amount]]-Table1[[#This Row],[Amount1]]</f>
        <v>0</v>
      </c>
    </row>
    <row r="404" spans="1:15" x14ac:dyDescent="0.2">
      <c r="A404" s="99"/>
      <c r="B404" s="93"/>
      <c r="C404" s="94"/>
      <c r="D404" s="95"/>
      <c r="E404" s="100" t="e">
        <f>LOOKUP(D404,Accounts!A:A,Accounts!B:B)</f>
        <v>#N/A</v>
      </c>
      <c r="F404" s="146"/>
      <c r="G404" s="97"/>
      <c r="H404" s="155">
        <f>IF(G404="c",H403+Table1[[#This Row],[Amount]],H403)</f>
        <v>0</v>
      </c>
      <c r="I404" s="155">
        <f>IF(G404="p1",I403+Table1[Amount],I403)</f>
        <v>0</v>
      </c>
      <c r="J404" s="155">
        <f>IF(G404="p2",J403+Table1[Amount],J403)</f>
        <v>0</v>
      </c>
      <c r="K404" s="154">
        <f>IF(G404="s",K403+Table1[[#This Row],[Amount]],K403)</f>
        <v>0</v>
      </c>
      <c r="L404" s="129"/>
      <c r="M404" s="129">
        <f>Table1[[#This Row],[Amount]]</f>
        <v>0</v>
      </c>
      <c r="N404" s="129"/>
      <c r="O404" s="130">
        <f>Table1[[#This Row],[Amount]]-Table1[[#This Row],[Amount1]]</f>
        <v>0</v>
      </c>
    </row>
    <row r="405" spans="1:15" x14ac:dyDescent="0.2">
      <c r="A405" s="99"/>
      <c r="B405" s="113"/>
      <c r="C405" s="103"/>
      <c r="D405" s="104"/>
      <c r="E405" s="101" t="e">
        <f>LOOKUP(D405,Accounts!A:A,Accounts!B:B)</f>
        <v>#N/A</v>
      </c>
      <c r="F405" s="147"/>
      <c r="G405" s="97"/>
      <c r="H405" s="155">
        <f>IF(G405="c",H404+Table1[[#This Row],[Amount]],H404)</f>
        <v>0</v>
      </c>
      <c r="I405" s="155">
        <f>IF(G405="p1",I404+Table1[Amount],I404)</f>
        <v>0</v>
      </c>
      <c r="J405" s="155">
        <f>IF(G405="p2",J404+Table1[Amount],J404)</f>
        <v>0</v>
      </c>
      <c r="K405" s="154">
        <f>IF(G405="s",K404+Table1[[#This Row],[Amount]],K404)</f>
        <v>0</v>
      </c>
      <c r="L405" s="129"/>
      <c r="M405" s="129">
        <f>Table1[[#This Row],[Amount]]</f>
        <v>0</v>
      </c>
      <c r="N405" s="129"/>
      <c r="O405" s="130">
        <f>Table1[[#This Row],[Amount]]-Table1[[#This Row],[Amount1]]</f>
        <v>0</v>
      </c>
    </row>
    <row r="406" spans="1:15" x14ac:dyDescent="0.2">
      <c r="A406" s="99"/>
      <c r="B406" s="93"/>
      <c r="C406" s="94"/>
      <c r="D406" s="95"/>
      <c r="E406" s="100" t="e">
        <f>LOOKUP(D406,Accounts!A:A,Accounts!B:B)</f>
        <v>#N/A</v>
      </c>
      <c r="F406" s="146"/>
      <c r="G406" s="97"/>
      <c r="H406" s="155">
        <f>IF(G406="c",H405+Table1[[#This Row],[Amount]],H405)</f>
        <v>0</v>
      </c>
      <c r="I406" s="155">
        <f>IF(G406="p1",I405+Table1[Amount],I405)</f>
        <v>0</v>
      </c>
      <c r="J406" s="155">
        <f>IF(G406="p2",J405+Table1[Amount],J405)</f>
        <v>0</v>
      </c>
      <c r="K406" s="154">
        <f>IF(G406="s",K405+Table1[[#This Row],[Amount]],K405)</f>
        <v>0</v>
      </c>
      <c r="L406" s="129"/>
      <c r="M406" s="129">
        <f>Table1[[#This Row],[Amount]]</f>
        <v>0</v>
      </c>
      <c r="N406" s="129"/>
      <c r="O406" s="130">
        <f>Table1[[#This Row],[Amount]]-Table1[[#This Row],[Amount1]]</f>
        <v>0</v>
      </c>
    </row>
    <row r="407" spans="1:15" x14ac:dyDescent="0.2">
      <c r="A407" s="99"/>
      <c r="B407" s="93"/>
      <c r="C407" s="94"/>
      <c r="D407" s="95"/>
      <c r="E407" s="100" t="e">
        <f>LOOKUP(D407,Accounts!A:A,Accounts!B:B)</f>
        <v>#N/A</v>
      </c>
      <c r="F407" s="146"/>
      <c r="G407" s="97"/>
      <c r="H407" s="155">
        <f>IF(G407="c",H406+Table1[[#This Row],[Amount]],H406)</f>
        <v>0</v>
      </c>
      <c r="I407" s="155">
        <f>IF(G407="p1",I406+Table1[Amount],I406)</f>
        <v>0</v>
      </c>
      <c r="J407" s="155">
        <f>IF(G407="p2",J406+Table1[Amount],J406)</f>
        <v>0</v>
      </c>
      <c r="K407" s="154">
        <f>IF(G407="s",K406+Table1[[#This Row],[Amount]],K406)</f>
        <v>0</v>
      </c>
      <c r="L407" s="129"/>
      <c r="M407" s="129">
        <f>Table1[[#This Row],[Amount]]</f>
        <v>0</v>
      </c>
      <c r="N407" s="129"/>
      <c r="O407" s="130">
        <f>Table1[[#This Row],[Amount]]-Table1[[#This Row],[Amount1]]</f>
        <v>0</v>
      </c>
    </row>
    <row r="408" spans="1:15" x14ac:dyDescent="0.2">
      <c r="A408" s="99"/>
      <c r="B408" s="93"/>
      <c r="C408" s="94"/>
      <c r="D408" s="95"/>
      <c r="E408" s="100" t="e">
        <f>LOOKUP(D408,Accounts!A:A,Accounts!B:B)</f>
        <v>#N/A</v>
      </c>
      <c r="F408" s="146"/>
      <c r="G408" s="97"/>
      <c r="H408" s="155">
        <f>IF(G408="c",H407+Table1[[#This Row],[Amount]],H407)</f>
        <v>0</v>
      </c>
      <c r="I408" s="155">
        <f>IF(G408="p1",I407+Table1[Amount],I407)</f>
        <v>0</v>
      </c>
      <c r="J408" s="155">
        <f>IF(G408="p2",J407+Table1[Amount],J407)</f>
        <v>0</v>
      </c>
      <c r="K408" s="154">
        <f>IF(G408="s",K407+Table1[[#This Row],[Amount]],K407)</f>
        <v>0</v>
      </c>
      <c r="L408" s="129"/>
      <c r="M408" s="129">
        <f>Table1[[#This Row],[Amount]]</f>
        <v>0</v>
      </c>
      <c r="N408" s="129"/>
      <c r="O408" s="130">
        <f>Table1[[#This Row],[Amount]]-Table1[[#This Row],[Amount1]]</f>
        <v>0</v>
      </c>
    </row>
    <row r="409" spans="1:15" x14ac:dyDescent="0.2">
      <c r="A409" s="99"/>
      <c r="B409" s="93"/>
      <c r="C409" s="94"/>
      <c r="D409" s="95"/>
      <c r="E409" s="100" t="e">
        <f>LOOKUP(D409,Accounts!A:A,Accounts!B:B)</f>
        <v>#N/A</v>
      </c>
      <c r="F409" s="146"/>
      <c r="G409" s="97"/>
      <c r="H409" s="155">
        <f>IF(G409="c",H408+Table1[[#This Row],[Amount]],H408)</f>
        <v>0</v>
      </c>
      <c r="I409" s="155">
        <f>IF(G409="p1",I408+Table1[Amount],I408)</f>
        <v>0</v>
      </c>
      <c r="J409" s="155">
        <f>IF(G409="p2",J408+Table1[Amount],J408)</f>
        <v>0</v>
      </c>
      <c r="K409" s="154">
        <f>IF(G409="s",K408+Table1[[#This Row],[Amount]],K408)</f>
        <v>0</v>
      </c>
      <c r="L409" s="129"/>
      <c r="M409" s="129">
        <f>Table1[[#This Row],[Amount]]</f>
        <v>0</v>
      </c>
      <c r="N409" s="129"/>
      <c r="O409" s="130">
        <f>Table1[[#This Row],[Amount]]-Table1[[#This Row],[Amount1]]</f>
        <v>0</v>
      </c>
    </row>
    <row r="410" spans="1:15" x14ac:dyDescent="0.2">
      <c r="A410" s="99"/>
      <c r="B410" s="93"/>
      <c r="C410" s="94"/>
      <c r="D410" s="95"/>
      <c r="E410" s="100" t="e">
        <f>LOOKUP(D410,Accounts!A:A,Accounts!B:B)</f>
        <v>#N/A</v>
      </c>
      <c r="F410" s="146"/>
      <c r="G410" s="97"/>
      <c r="H410" s="155">
        <f>IF(G410="c",H409+Table1[[#This Row],[Amount]],H409)</f>
        <v>0</v>
      </c>
      <c r="I410" s="155">
        <f>IF(G410="p1",I409+Table1[Amount],I409)</f>
        <v>0</v>
      </c>
      <c r="J410" s="155">
        <f>IF(G410="p2",J409+Table1[Amount],J409)</f>
        <v>0</v>
      </c>
      <c r="K410" s="154">
        <f>IF(G410="s",K409+Table1[[#This Row],[Amount]],K409)</f>
        <v>0</v>
      </c>
      <c r="L410" s="129"/>
      <c r="M410" s="129">
        <f>Table1[[#This Row],[Amount]]</f>
        <v>0</v>
      </c>
      <c r="N410" s="129"/>
      <c r="O410" s="130">
        <f>Table1[[#This Row],[Amount]]-Table1[[#This Row],[Amount1]]</f>
        <v>0</v>
      </c>
    </row>
    <row r="411" spans="1:15" x14ac:dyDescent="0.2">
      <c r="A411" s="99"/>
      <c r="B411" s="93"/>
      <c r="C411" s="94"/>
      <c r="D411" s="95"/>
      <c r="E411" s="100" t="e">
        <f>LOOKUP(D411,Accounts!A:A,Accounts!B:B)</f>
        <v>#N/A</v>
      </c>
      <c r="F411" s="146"/>
      <c r="G411" s="97"/>
      <c r="H411" s="155">
        <f>IF(G411="c",H410+Table1[[#This Row],[Amount]],H410)</f>
        <v>0</v>
      </c>
      <c r="I411" s="155">
        <f>IF(G411="p1",I410+Table1[Amount],I410)</f>
        <v>0</v>
      </c>
      <c r="J411" s="155">
        <f>IF(G411="p2",J410+Table1[Amount],J410)</f>
        <v>0</v>
      </c>
      <c r="K411" s="154">
        <f>IF(G411="s",K410+Table1[[#This Row],[Amount]],K410)</f>
        <v>0</v>
      </c>
      <c r="L411" s="129"/>
      <c r="M411" s="129">
        <f>Table1[[#This Row],[Amount]]</f>
        <v>0</v>
      </c>
      <c r="N411" s="129"/>
      <c r="O411" s="130">
        <f>Table1[[#This Row],[Amount]]-Table1[[#This Row],[Amount1]]</f>
        <v>0</v>
      </c>
    </row>
    <row r="412" spans="1:15" x14ac:dyDescent="0.2">
      <c r="A412" s="99"/>
      <c r="B412" s="93"/>
      <c r="C412" s="94"/>
      <c r="D412" s="95"/>
      <c r="E412" s="100" t="e">
        <f>LOOKUP(D412,Accounts!A:A,Accounts!B:B)</f>
        <v>#N/A</v>
      </c>
      <c r="F412" s="146"/>
      <c r="G412" s="97"/>
      <c r="H412" s="155">
        <f>IF(G412="c",H411+Table1[[#This Row],[Amount]],H411)</f>
        <v>0</v>
      </c>
      <c r="I412" s="155">
        <f>IF(G412="p1",I411+Table1[Amount],I411)</f>
        <v>0</v>
      </c>
      <c r="J412" s="155">
        <f>IF(G412="p2",J411+Table1[Amount],J411)</f>
        <v>0</v>
      </c>
      <c r="K412" s="154">
        <f>IF(G412="s",K411+Table1[[#This Row],[Amount]],K411)</f>
        <v>0</v>
      </c>
      <c r="L412" s="129"/>
      <c r="M412" s="129">
        <f>Table1[[#This Row],[Amount]]</f>
        <v>0</v>
      </c>
      <c r="N412" s="129"/>
      <c r="O412" s="130">
        <f>Table1[[#This Row],[Amount]]-Table1[[#This Row],[Amount1]]</f>
        <v>0</v>
      </c>
    </row>
    <row r="413" spans="1:15" x14ac:dyDescent="0.2">
      <c r="A413" s="99"/>
      <c r="B413" s="93"/>
      <c r="C413" s="94"/>
      <c r="D413" s="95"/>
      <c r="E413" s="100" t="e">
        <f>LOOKUP(D413,Accounts!A:A,Accounts!B:B)</f>
        <v>#N/A</v>
      </c>
      <c r="F413" s="146"/>
      <c r="G413" s="97"/>
      <c r="H413" s="155">
        <f>IF(G413="c",H412+Table1[[#This Row],[Amount]],H412)</f>
        <v>0</v>
      </c>
      <c r="I413" s="155">
        <f>IF(G413="p1",I412+Table1[Amount],I412)</f>
        <v>0</v>
      </c>
      <c r="J413" s="155">
        <f>IF(G413="p2",J412+Table1[Amount],J412)</f>
        <v>0</v>
      </c>
      <c r="K413" s="154">
        <f>IF(G413="s",K412+Table1[[#This Row],[Amount]],K412)</f>
        <v>0</v>
      </c>
      <c r="L413" s="129"/>
      <c r="M413" s="129">
        <f>Table1[[#This Row],[Amount]]</f>
        <v>0</v>
      </c>
      <c r="N413" s="129"/>
      <c r="O413" s="130">
        <f>Table1[[#This Row],[Amount]]-Table1[[#This Row],[Amount1]]</f>
        <v>0</v>
      </c>
    </row>
    <row r="414" spans="1:15" x14ac:dyDescent="0.2">
      <c r="A414" s="99"/>
      <c r="B414" s="114"/>
      <c r="C414" s="103"/>
      <c r="D414" s="104"/>
      <c r="E414" s="100" t="e">
        <f>LOOKUP(D414,Accounts!A:A,Accounts!B:B)</f>
        <v>#N/A</v>
      </c>
      <c r="F414" s="149"/>
      <c r="G414" s="97"/>
      <c r="H414" s="155">
        <f>IF(G414="c",H413+Table1[[#This Row],[Amount]],H413)</f>
        <v>0</v>
      </c>
      <c r="I414" s="155">
        <f>IF(G414="p1",I413+Table1[Amount],I413)</f>
        <v>0</v>
      </c>
      <c r="J414" s="155">
        <f>IF(G414="p2",J413+Table1[Amount],J413)</f>
        <v>0</v>
      </c>
      <c r="K414" s="154">
        <f>IF(G414="s",K413+Table1[[#This Row],[Amount]],K413)</f>
        <v>0</v>
      </c>
      <c r="L414" s="129"/>
      <c r="M414" s="129">
        <f>Table1[[#This Row],[Amount]]</f>
        <v>0</v>
      </c>
      <c r="N414" s="129"/>
      <c r="O414" s="130">
        <f>Table1[[#This Row],[Amount]]-Table1[[#This Row],[Amount1]]</f>
        <v>0</v>
      </c>
    </row>
    <row r="415" spans="1:15" x14ac:dyDescent="0.2">
      <c r="A415" s="99"/>
      <c r="B415" s="93"/>
      <c r="C415" s="94"/>
      <c r="D415" s="95"/>
      <c r="E415" s="100" t="e">
        <f>LOOKUP(D415,Accounts!A:A,Accounts!B:B)</f>
        <v>#N/A</v>
      </c>
      <c r="F415" s="146"/>
      <c r="G415" s="97"/>
      <c r="H415" s="155">
        <f>IF(G415="c",H414+Table1[[#This Row],[Amount]],H414)</f>
        <v>0</v>
      </c>
      <c r="I415" s="155">
        <f>IF(G415="p1",I414+Table1[Amount],I414)</f>
        <v>0</v>
      </c>
      <c r="J415" s="155">
        <f>IF(G415="p2",J414+Table1[Amount],J414)</f>
        <v>0</v>
      </c>
      <c r="K415" s="154">
        <f>IF(G415="s",K414+Table1[[#This Row],[Amount]],K414)</f>
        <v>0</v>
      </c>
      <c r="L415" s="129"/>
      <c r="M415" s="129">
        <f>Table1[[#This Row],[Amount]]</f>
        <v>0</v>
      </c>
      <c r="N415" s="129"/>
      <c r="O415" s="130">
        <f>Table1[[#This Row],[Amount]]-Table1[[#This Row],[Amount1]]</f>
        <v>0</v>
      </c>
    </row>
    <row r="416" spans="1:15" x14ac:dyDescent="0.2">
      <c r="A416" s="99"/>
      <c r="B416" s="93"/>
      <c r="C416" s="103"/>
      <c r="D416" s="104"/>
      <c r="E416" s="100" t="e">
        <f>LOOKUP(D416,Accounts!A:A,Accounts!B:B)</f>
        <v>#N/A</v>
      </c>
      <c r="F416" s="147"/>
      <c r="G416" s="97"/>
      <c r="H416" s="155">
        <f>IF(G416="c",H415+Table1[[#This Row],[Amount]],H415)</f>
        <v>0</v>
      </c>
      <c r="I416" s="155">
        <f>IF(G416="p1",I415+Table1[Amount],I415)</f>
        <v>0</v>
      </c>
      <c r="J416" s="155">
        <f>IF(G416="p2",J415+Table1[Amount],J415)</f>
        <v>0</v>
      </c>
      <c r="K416" s="154">
        <f>IF(G416="s",K415+Table1[[#This Row],[Amount]],K415)</f>
        <v>0</v>
      </c>
      <c r="L416" s="129"/>
      <c r="M416" s="129">
        <f>Table1[[#This Row],[Amount]]</f>
        <v>0</v>
      </c>
      <c r="N416" s="129"/>
      <c r="O416" s="130">
        <f>Table1[[#This Row],[Amount]]-Table1[[#This Row],[Amount1]]</f>
        <v>0</v>
      </c>
    </row>
    <row r="417" spans="1:15" x14ac:dyDescent="0.2">
      <c r="A417" s="99"/>
      <c r="B417" s="93"/>
      <c r="C417" s="103"/>
      <c r="D417" s="104"/>
      <c r="E417" s="101" t="e">
        <f>LOOKUP(D417,Accounts!A:A,Accounts!B:B)</f>
        <v>#N/A</v>
      </c>
      <c r="F417" s="147"/>
      <c r="G417" s="97"/>
      <c r="H417" s="155">
        <f>IF(G417="c",H416+Table1[[#This Row],[Amount]],H416)</f>
        <v>0</v>
      </c>
      <c r="I417" s="155">
        <f>IF(G417="p1",I416+Table1[Amount],I416)</f>
        <v>0</v>
      </c>
      <c r="J417" s="155">
        <f>IF(G417="p2",J416+Table1[Amount],J416)</f>
        <v>0</v>
      </c>
      <c r="K417" s="154">
        <f>IF(G417="s",K416+Table1[[#This Row],[Amount]],K416)</f>
        <v>0</v>
      </c>
      <c r="L417" s="129"/>
      <c r="M417" s="129">
        <f>Table1[[#This Row],[Amount]]</f>
        <v>0</v>
      </c>
      <c r="N417" s="129"/>
      <c r="O417" s="130">
        <f>Table1[[#This Row],[Amount]]-Table1[[#This Row],[Amount1]]</f>
        <v>0</v>
      </c>
    </row>
    <row r="418" spans="1:15" x14ac:dyDescent="0.2">
      <c r="A418" s="99"/>
      <c r="B418" s="93"/>
      <c r="C418" s="103"/>
      <c r="D418" s="104"/>
      <c r="E418" s="101" t="e">
        <f>LOOKUP(D418,Accounts!A:A,Accounts!B:B)</f>
        <v>#N/A</v>
      </c>
      <c r="F418" s="147"/>
      <c r="G418" s="97"/>
      <c r="H418" s="155">
        <f>IF(G418="c",H417+Table1[[#This Row],[Amount]],H417)</f>
        <v>0</v>
      </c>
      <c r="I418" s="155">
        <f>IF(G418="p1",I417+Table1[Amount],I417)</f>
        <v>0</v>
      </c>
      <c r="J418" s="155">
        <f>IF(G418="p2",J417+Table1[Amount],J417)</f>
        <v>0</v>
      </c>
      <c r="K418" s="154">
        <f>IF(G418="s",K417+Table1[[#This Row],[Amount]],K417)</f>
        <v>0</v>
      </c>
      <c r="L418" s="129"/>
      <c r="M418" s="129">
        <f>Table1[[#This Row],[Amount]]</f>
        <v>0</v>
      </c>
      <c r="N418" s="129"/>
      <c r="O418" s="130">
        <f>Table1[[#This Row],[Amount]]-Table1[[#This Row],[Amount1]]</f>
        <v>0</v>
      </c>
    </row>
    <row r="419" spans="1:15" x14ac:dyDescent="0.2">
      <c r="A419" s="99"/>
      <c r="B419" s="93"/>
      <c r="C419" s="103"/>
      <c r="D419" s="104"/>
      <c r="E419" s="101" t="e">
        <f>LOOKUP(D419,Accounts!A:A,Accounts!B:B)</f>
        <v>#N/A</v>
      </c>
      <c r="F419" s="147"/>
      <c r="G419" s="97"/>
      <c r="H419" s="155">
        <f>IF(G419="c",H418+Table1[[#This Row],[Amount]],H418)</f>
        <v>0</v>
      </c>
      <c r="I419" s="155">
        <f>IF(G419="p1",I418+Table1[Amount],I418)</f>
        <v>0</v>
      </c>
      <c r="J419" s="155">
        <f>IF(G419="p2",J418+Table1[Amount],J418)</f>
        <v>0</v>
      </c>
      <c r="K419" s="154">
        <f>IF(G419="s",K418+Table1[[#This Row],[Amount]],K418)</f>
        <v>0</v>
      </c>
      <c r="L419" s="129"/>
      <c r="M419" s="129">
        <f>Table1[[#This Row],[Amount]]</f>
        <v>0</v>
      </c>
      <c r="N419" s="129"/>
      <c r="O419" s="130">
        <f>Table1[[#This Row],[Amount]]-Table1[[#This Row],[Amount1]]</f>
        <v>0</v>
      </c>
    </row>
    <row r="420" spans="1:15" x14ac:dyDescent="0.2">
      <c r="A420" s="99"/>
      <c r="B420" s="93"/>
      <c r="C420" s="103"/>
      <c r="D420" s="104"/>
      <c r="E420" s="101" t="e">
        <f>LOOKUP(D420,Accounts!A:A,Accounts!B:B)</f>
        <v>#N/A</v>
      </c>
      <c r="F420" s="147"/>
      <c r="G420" s="97"/>
      <c r="H420" s="155">
        <f>IF(G420="c",H419+Table1[[#This Row],[Amount]],H419)</f>
        <v>0</v>
      </c>
      <c r="I420" s="155">
        <f>IF(G420="p1",I419+Table1[Amount],I419)</f>
        <v>0</v>
      </c>
      <c r="J420" s="155">
        <f>IF(G420="p2",J419+Table1[Amount],J419)</f>
        <v>0</v>
      </c>
      <c r="K420" s="154">
        <f>IF(G420="s",K419+Table1[[#This Row],[Amount]],K419)</f>
        <v>0</v>
      </c>
      <c r="L420" s="129"/>
      <c r="M420" s="129">
        <f>Table1[[#This Row],[Amount]]</f>
        <v>0</v>
      </c>
      <c r="N420" s="129"/>
      <c r="O420" s="130">
        <f>Table1[[#This Row],[Amount]]-Table1[[#This Row],[Amount1]]</f>
        <v>0</v>
      </c>
    </row>
    <row r="421" spans="1:15" x14ac:dyDescent="0.2">
      <c r="A421" s="99"/>
      <c r="B421" s="93"/>
      <c r="C421" s="103"/>
      <c r="D421" s="104"/>
      <c r="E421" s="101" t="e">
        <f>LOOKUP(D421,Accounts!A:A,Accounts!B:B)</f>
        <v>#N/A</v>
      </c>
      <c r="F421" s="147"/>
      <c r="G421" s="97"/>
      <c r="H421" s="155">
        <f>IF(G421="c",H420+Table1[[#This Row],[Amount]],H420)</f>
        <v>0</v>
      </c>
      <c r="I421" s="155">
        <f>IF(G421="p1",I420+Table1[Amount],I420)</f>
        <v>0</v>
      </c>
      <c r="J421" s="155">
        <f>IF(G421="p2",J420+Table1[Amount],J420)</f>
        <v>0</v>
      </c>
      <c r="K421" s="154">
        <f>IF(G421="s",K420+Table1[[#This Row],[Amount]],K420)</f>
        <v>0</v>
      </c>
      <c r="L421" s="129"/>
      <c r="M421" s="129">
        <f>Table1[[#This Row],[Amount]]</f>
        <v>0</v>
      </c>
      <c r="N421" s="129"/>
      <c r="O421" s="130">
        <f>Table1[[#This Row],[Amount]]-Table1[[#This Row],[Amount1]]</f>
        <v>0</v>
      </c>
    </row>
    <row r="422" spans="1:15" x14ac:dyDescent="0.2">
      <c r="A422" s="99"/>
      <c r="B422" s="93"/>
      <c r="C422" s="103"/>
      <c r="D422" s="104"/>
      <c r="E422" s="101" t="e">
        <f>LOOKUP(D422,Accounts!A:A,Accounts!B:B)</f>
        <v>#N/A</v>
      </c>
      <c r="F422" s="147"/>
      <c r="G422" s="97"/>
      <c r="H422" s="155">
        <f>IF(G422="c",H421+Table1[[#This Row],[Amount]],H421)</f>
        <v>0</v>
      </c>
      <c r="I422" s="155">
        <f>IF(G422="p1",I421+Table1[Amount],I421)</f>
        <v>0</v>
      </c>
      <c r="J422" s="155">
        <f>IF(G422="p2",J421+Table1[Amount],J421)</f>
        <v>0</v>
      </c>
      <c r="K422" s="154">
        <f>IF(G422="s",K421+Table1[[#This Row],[Amount]],K421)</f>
        <v>0</v>
      </c>
      <c r="L422" s="129"/>
      <c r="M422" s="129">
        <f>Table1[[#This Row],[Amount]]</f>
        <v>0</v>
      </c>
      <c r="N422" s="129"/>
      <c r="O422" s="130">
        <f>Table1[[#This Row],[Amount]]-Table1[[#This Row],[Amount1]]</f>
        <v>0</v>
      </c>
    </row>
    <row r="423" spans="1:15" x14ac:dyDescent="0.2">
      <c r="A423" s="99"/>
      <c r="B423" s="93"/>
      <c r="C423" s="103"/>
      <c r="D423" s="104"/>
      <c r="E423" s="101" t="e">
        <f>LOOKUP(D423,Accounts!A:A,Accounts!B:B)</f>
        <v>#N/A</v>
      </c>
      <c r="F423" s="147"/>
      <c r="G423" s="97"/>
      <c r="H423" s="155">
        <f>IF(G423="c",H422+Table1[[#This Row],[Amount]],H422)</f>
        <v>0</v>
      </c>
      <c r="I423" s="155">
        <f>IF(G423="p1",I422+Table1[Amount],I422)</f>
        <v>0</v>
      </c>
      <c r="J423" s="155">
        <f>IF(G423="p2",J422+Table1[Amount],J422)</f>
        <v>0</v>
      </c>
      <c r="K423" s="154">
        <f>IF(G423="s",K422+Table1[[#This Row],[Amount]],K422)</f>
        <v>0</v>
      </c>
      <c r="L423" s="129"/>
      <c r="M423" s="129">
        <f>Table1[[#This Row],[Amount]]</f>
        <v>0</v>
      </c>
      <c r="N423" s="129"/>
      <c r="O423" s="130">
        <f>Table1[[#This Row],[Amount]]-Table1[[#This Row],[Amount1]]</f>
        <v>0</v>
      </c>
    </row>
    <row r="424" spans="1:15" x14ac:dyDescent="0.2">
      <c r="A424" s="99"/>
      <c r="B424" s="93"/>
      <c r="C424" s="103"/>
      <c r="D424" s="104"/>
      <c r="E424" s="101" t="e">
        <f>LOOKUP(D424,Accounts!A:A,Accounts!B:B)</f>
        <v>#N/A</v>
      </c>
      <c r="F424" s="147"/>
      <c r="G424" s="97"/>
      <c r="H424" s="155">
        <f>IF(G424="c",H423+Table1[[#This Row],[Amount]],H423)</f>
        <v>0</v>
      </c>
      <c r="I424" s="155">
        <f>IF(G424="p1",I423+Table1[Amount],I423)</f>
        <v>0</v>
      </c>
      <c r="J424" s="155">
        <f>IF(G424="p2",J423+Table1[Amount],J423)</f>
        <v>0</v>
      </c>
      <c r="K424" s="154">
        <f>IF(G424="s",K423+Table1[[#This Row],[Amount]],K423)</f>
        <v>0</v>
      </c>
      <c r="L424" s="129"/>
      <c r="M424" s="129">
        <f>Table1[[#This Row],[Amount]]</f>
        <v>0</v>
      </c>
      <c r="N424" s="129"/>
      <c r="O424" s="130">
        <f>Table1[[#This Row],[Amount]]-Table1[[#This Row],[Amount1]]</f>
        <v>0</v>
      </c>
    </row>
    <row r="425" spans="1:15" x14ac:dyDescent="0.2">
      <c r="A425" s="99"/>
      <c r="B425" s="93"/>
      <c r="C425" s="103"/>
      <c r="D425" s="104"/>
      <c r="E425" s="101" t="e">
        <f>LOOKUP(D425,Accounts!A:A,Accounts!B:B)</f>
        <v>#N/A</v>
      </c>
      <c r="F425" s="147"/>
      <c r="G425" s="97"/>
      <c r="H425" s="155">
        <f>IF(G425="c",H424+Table1[[#This Row],[Amount]],H424)</f>
        <v>0</v>
      </c>
      <c r="I425" s="155">
        <f>IF(G425="p1",I424+Table1[Amount],I424)</f>
        <v>0</v>
      </c>
      <c r="J425" s="155">
        <f>IF(G425="p2",J424+Table1[Amount],J424)</f>
        <v>0</v>
      </c>
      <c r="K425" s="154">
        <f>IF(G425="s",K424+Table1[[#This Row],[Amount]],K424)</f>
        <v>0</v>
      </c>
      <c r="L425" s="129"/>
      <c r="M425" s="129">
        <f>Table1[[#This Row],[Amount]]</f>
        <v>0</v>
      </c>
      <c r="N425" s="129"/>
      <c r="O425" s="130">
        <f>Table1[[#This Row],[Amount]]-Table1[[#This Row],[Amount1]]</f>
        <v>0</v>
      </c>
    </row>
    <row r="426" spans="1:15" x14ac:dyDescent="0.2">
      <c r="A426" s="99"/>
      <c r="B426" s="93"/>
      <c r="C426" s="103"/>
      <c r="D426" s="104"/>
      <c r="E426" s="101" t="e">
        <f>LOOKUP(D426,Accounts!A:A,Accounts!B:B)</f>
        <v>#N/A</v>
      </c>
      <c r="F426" s="147"/>
      <c r="G426" s="97"/>
      <c r="H426" s="155">
        <f>IF(G426="c",H425+Table1[[#This Row],[Amount]],H425)</f>
        <v>0</v>
      </c>
      <c r="I426" s="155">
        <f>IF(G426="p1",I425+Table1[Amount],I425)</f>
        <v>0</v>
      </c>
      <c r="J426" s="155">
        <f>IF(G426="p2",J425+Table1[Amount],J425)</f>
        <v>0</v>
      </c>
      <c r="K426" s="154">
        <f>IF(G426="s",K425+Table1[[#This Row],[Amount]],K425)</f>
        <v>0</v>
      </c>
      <c r="L426" s="129"/>
      <c r="M426" s="129">
        <f>Table1[[#This Row],[Amount]]</f>
        <v>0</v>
      </c>
      <c r="N426" s="129"/>
      <c r="O426" s="130">
        <f>Table1[[#This Row],[Amount]]-Table1[[#This Row],[Amount1]]</f>
        <v>0</v>
      </c>
    </row>
    <row r="427" spans="1:15" x14ac:dyDescent="0.2">
      <c r="A427" s="99"/>
      <c r="B427" s="93"/>
      <c r="C427" s="103"/>
      <c r="D427" s="104"/>
      <c r="E427" s="101" t="e">
        <f>LOOKUP(D427,Accounts!A:A,Accounts!B:B)</f>
        <v>#N/A</v>
      </c>
      <c r="F427" s="147"/>
      <c r="G427" s="97"/>
      <c r="H427" s="155">
        <f>IF(G427="c",H426+Table1[[#This Row],[Amount]],H426)</f>
        <v>0</v>
      </c>
      <c r="I427" s="155">
        <f>IF(G427="p1",I426+Table1[Amount],I426)</f>
        <v>0</v>
      </c>
      <c r="J427" s="155">
        <f>IF(G427="p2",J426+Table1[Amount],J426)</f>
        <v>0</v>
      </c>
      <c r="K427" s="154">
        <f>IF(G427="s",K426+Table1[[#This Row],[Amount]],K426)</f>
        <v>0</v>
      </c>
      <c r="L427" s="129"/>
      <c r="M427" s="129">
        <f>Table1[[#This Row],[Amount]]</f>
        <v>0</v>
      </c>
      <c r="N427" s="129"/>
      <c r="O427" s="130">
        <f>Table1[[#This Row],[Amount]]-Table1[[#This Row],[Amount1]]</f>
        <v>0</v>
      </c>
    </row>
    <row r="428" spans="1:15" x14ac:dyDescent="0.2">
      <c r="A428" s="99"/>
      <c r="B428" s="93"/>
      <c r="C428" s="103"/>
      <c r="D428" s="104"/>
      <c r="E428" s="101" t="e">
        <f>LOOKUP(D428,Accounts!A:A,Accounts!B:B)</f>
        <v>#N/A</v>
      </c>
      <c r="F428" s="147"/>
      <c r="G428" s="97"/>
      <c r="H428" s="155">
        <f>IF(G428="c",H427+Table1[[#This Row],[Amount]],H427)</f>
        <v>0</v>
      </c>
      <c r="I428" s="155">
        <f>IF(G428="p1",I427+Table1[Amount],I427)</f>
        <v>0</v>
      </c>
      <c r="J428" s="155">
        <f>IF(G428="p2",J427+Table1[Amount],J427)</f>
        <v>0</v>
      </c>
      <c r="K428" s="154">
        <f>IF(G428="s",K427+Table1[[#This Row],[Amount]],K427)</f>
        <v>0</v>
      </c>
      <c r="L428" s="129"/>
      <c r="M428" s="129">
        <f>Table1[[#This Row],[Amount]]</f>
        <v>0</v>
      </c>
      <c r="N428" s="129"/>
      <c r="O428" s="130">
        <f>Table1[[#This Row],[Amount]]-Table1[[#This Row],[Amount1]]</f>
        <v>0</v>
      </c>
    </row>
    <row r="429" spans="1:15" x14ac:dyDescent="0.2">
      <c r="A429" s="99"/>
      <c r="B429" s="93"/>
      <c r="C429" s="103"/>
      <c r="D429" s="104"/>
      <c r="E429" s="101" t="e">
        <f>LOOKUP(D429,Accounts!A:A,Accounts!B:B)</f>
        <v>#N/A</v>
      </c>
      <c r="F429" s="147"/>
      <c r="G429" s="97"/>
      <c r="H429" s="155">
        <f>IF(G429="c",H428+Table1[[#This Row],[Amount]],H428)</f>
        <v>0</v>
      </c>
      <c r="I429" s="155">
        <f>IF(G429="p1",I428+Table1[Amount],I428)</f>
        <v>0</v>
      </c>
      <c r="J429" s="155">
        <f>IF(G429="p2",J428+Table1[Amount],J428)</f>
        <v>0</v>
      </c>
      <c r="K429" s="154">
        <f>IF(G429="s",K428+Table1[[#This Row],[Amount]],K428)</f>
        <v>0</v>
      </c>
      <c r="L429" s="129"/>
      <c r="M429" s="129">
        <f>Table1[[#This Row],[Amount]]</f>
        <v>0</v>
      </c>
      <c r="N429" s="129"/>
      <c r="O429" s="130">
        <f>Table1[[#This Row],[Amount]]-Table1[[#This Row],[Amount1]]</f>
        <v>0</v>
      </c>
    </row>
    <row r="430" spans="1:15" x14ac:dyDescent="0.2">
      <c r="A430" s="99"/>
      <c r="B430" s="93"/>
      <c r="C430" s="103"/>
      <c r="D430" s="104"/>
      <c r="E430" s="101" t="e">
        <f>LOOKUP(D430,Accounts!A:A,Accounts!B:B)</f>
        <v>#N/A</v>
      </c>
      <c r="F430" s="147"/>
      <c r="G430" s="97"/>
      <c r="H430" s="155">
        <f>IF(G430="c",H429+Table1[[#This Row],[Amount]],H429)</f>
        <v>0</v>
      </c>
      <c r="I430" s="155">
        <f>IF(G430="p1",I429+Table1[Amount],I429)</f>
        <v>0</v>
      </c>
      <c r="J430" s="155">
        <f>IF(G430="p2",J429+Table1[Amount],J429)</f>
        <v>0</v>
      </c>
      <c r="K430" s="154">
        <f>IF(G430="s",K429+Table1[[#This Row],[Amount]],K429)</f>
        <v>0</v>
      </c>
      <c r="L430" s="129"/>
      <c r="M430" s="129">
        <f>Table1[[#This Row],[Amount]]</f>
        <v>0</v>
      </c>
      <c r="N430" s="129"/>
      <c r="O430" s="130">
        <f>Table1[[#This Row],[Amount]]-Table1[[#This Row],[Amount1]]</f>
        <v>0</v>
      </c>
    </row>
    <row r="431" spans="1:15" x14ac:dyDescent="0.2">
      <c r="A431" s="99"/>
      <c r="B431" s="93"/>
      <c r="C431" s="103"/>
      <c r="D431" s="104"/>
      <c r="E431" s="101" t="e">
        <f>LOOKUP(D431,Accounts!A:A,Accounts!B:B)</f>
        <v>#N/A</v>
      </c>
      <c r="F431" s="147"/>
      <c r="G431" s="97"/>
      <c r="H431" s="155">
        <f>IF(G431="c",H430+Table1[[#This Row],[Amount]],H430)</f>
        <v>0</v>
      </c>
      <c r="I431" s="155">
        <f>IF(G431="p1",I430+Table1[Amount],I430)</f>
        <v>0</v>
      </c>
      <c r="J431" s="155">
        <f>IF(G431="p2",J430+Table1[Amount],J430)</f>
        <v>0</v>
      </c>
      <c r="K431" s="154">
        <f>IF(G431="s",K430+Table1[[#This Row],[Amount]],K430)</f>
        <v>0</v>
      </c>
      <c r="L431" s="129"/>
      <c r="M431" s="129">
        <f>Table1[[#This Row],[Amount]]</f>
        <v>0</v>
      </c>
      <c r="N431" s="129"/>
      <c r="O431" s="130">
        <f>Table1[[#This Row],[Amount]]-Table1[[#This Row],[Amount1]]</f>
        <v>0</v>
      </c>
    </row>
    <row r="432" spans="1:15" x14ac:dyDescent="0.2">
      <c r="A432" s="99"/>
      <c r="B432" s="93"/>
      <c r="C432" s="103"/>
      <c r="D432" s="104"/>
      <c r="E432" s="101" t="e">
        <f>LOOKUP(D432,Accounts!A:A,Accounts!B:B)</f>
        <v>#N/A</v>
      </c>
      <c r="F432" s="147"/>
      <c r="G432" s="97"/>
      <c r="H432" s="155">
        <f>IF(G432="c",H431+Table1[[#This Row],[Amount]],H431)</f>
        <v>0</v>
      </c>
      <c r="I432" s="155">
        <f>IF(G432="p1",I431+Table1[Amount],I431)</f>
        <v>0</v>
      </c>
      <c r="J432" s="155">
        <f>IF(G432="p2",J431+Table1[Amount],J431)</f>
        <v>0</v>
      </c>
      <c r="K432" s="154">
        <f>IF(G432="s",K431+Table1[[#This Row],[Amount]],K431)</f>
        <v>0</v>
      </c>
      <c r="L432" s="129"/>
      <c r="M432" s="129">
        <f>Table1[[#This Row],[Amount]]</f>
        <v>0</v>
      </c>
      <c r="N432" s="129"/>
      <c r="O432" s="130">
        <f>Table1[[#This Row],[Amount]]-Table1[[#This Row],[Amount1]]</f>
        <v>0</v>
      </c>
    </row>
    <row r="433" spans="1:15" x14ac:dyDescent="0.2">
      <c r="A433" s="99"/>
      <c r="B433" s="93"/>
      <c r="C433" s="103"/>
      <c r="D433" s="104"/>
      <c r="E433" s="101" t="e">
        <f>LOOKUP(D433,Accounts!A:A,Accounts!B:B)</f>
        <v>#N/A</v>
      </c>
      <c r="F433" s="147"/>
      <c r="G433" s="97"/>
      <c r="H433" s="155">
        <f>IF(G433="c",H432+Table1[[#This Row],[Amount]],H432)</f>
        <v>0</v>
      </c>
      <c r="I433" s="155">
        <f>IF(G433="p1",I432+Table1[Amount],I432)</f>
        <v>0</v>
      </c>
      <c r="J433" s="155">
        <f>IF(G433="p2",J432+Table1[Amount],J432)</f>
        <v>0</v>
      </c>
      <c r="K433" s="154">
        <f>IF(G433="s",K432+Table1[[#This Row],[Amount]],K432)</f>
        <v>0</v>
      </c>
      <c r="L433" s="129"/>
      <c r="M433" s="129">
        <f>Table1[[#This Row],[Amount]]</f>
        <v>0</v>
      </c>
      <c r="N433" s="129"/>
      <c r="O433" s="130">
        <f>Table1[[#This Row],[Amount]]-Table1[[#This Row],[Amount1]]</f>
        <v>0</v>
      </c>
    </row>
    <row r="434" spans="1:15" x14ac:dyDescent="0.2">
      <c r="A434" s="99"/>
      <c r="B434" s="93"/>
      <c r="C434" s="103"/>
      <c r="D434" s="104"/>
      <c r="E434" s="101" t="e">
        <f>LOOKUP(D434,Accounts!A:A,Accounts!B:B)</f>
        <v>#N/A</v>
      </c>
      <c r="F434" s="147"/>
      <c r="G434" s="97"/>
      <c r="H434" s="155">
        <f>IF(G434="c",H433+Table1[[#This Row],[Amount]],H433)</f>
        <v>0</v>
      </c>
      <c r="I434" s="155">
        <f>IF(G434="p1",I433+Table1[Amount],I433)</f>
        <v>0</v>
      </c>
      <c r="J434" s="155">
        <f>IF(G434="p2",J433+Table1[Amount],J433)</f>
        <v>0</v>
      </c>
      <c r="K434" s="154">
        <f>IF(G434="s",K433+Table1[[#This Row],[Amount]],K433)</f>
        <v>0</v>
      </c>
      <c r="L434" s="129"/>
      <c r="M434" s="129">
        <f>Table1[[#This Row],[Amount]]</f>
        <v>0</v>
      </c>
      <c r="N434" s="129"/>
      <c r="O434" s="130">
        <f>Table1[[#This Row],[Amount]]-Table1[[#This Row],[Amount1]]</f>
        <v>0</v>
      </c>
    </row>
    <row r="435" spans="1:15" x14ac:dyDescent="0.2">
      <c r="A435" s="99"/>
      <c r="B435" s="93"/>
      <c r="C435" s="103"/>
      <c r="D435" s="104"/>
      <c r="E435" s="101" t="e">
        <f>LOOKUP(D435,Accounts!A:A,Accounts!B:B)</f>
        <v>#N/A</v>
      </c>
      <c r="F435" s="147"/>
      <c r="G435" s="97"/>
      <c r="H435" s="155">
        <f>IF(G435="c",H434+Table1[[#This Row],[Amount]],H434)</f>
        <v>0</v>
      </c>
      <c r="I435" s="155">
        <f>IF(G435="p1",I434+Table1[Amount],I434)</f>
        <v>0</v>
      </c>
      <c r="J435" s="155">
        <f>IF(G435="p2",J434+Table1[Amount],J434)</f>
        <v>0</v>
      </c>
      <c r="K435" s="154">
        <f>IF(G435="s",K434+Table1[[#This Row],[Amount]],K434)</f>
        <v>0</v>
      </c>
      <c r="L435" s="129"/>
      <c r="M435" s="129">
        <f>Table1[[#This Row],[Amount]]</f>
        <v>0</v>
      </c>
      <c r="N435" s="129"/>
      <c r="O435" s="130">
        <f>Table1[[#This Row],[Amount]]-Table1[[#This Row],[Amount1]]</f>
        <v>0</v>
      </c>
    </row>
    <row r="436" spans="1:15" x14ac:dyDescent="0.2">
      <c r="A436" s="99"/>
      <c r="B436" s="93"/>
      <c r="C436" s="103"/>
      <c r="D436" s="104"/>
      <c r="E436" s="101" t="e">
        <f>LOOKUP(D436,Accounts!A:A,Accounts!B:B)</f>
        <v>#N/A</v>
      </c>
      <c r="F436" s="147"/>
      <c r="G436" s="97"/>
      <c r="H436" s="155">
        <f>IF(G436="c",H435+Table1[[#This Row],[Amount]],H435)</f>
        <v>0</v>
      </c>
      <c r="I436" s="155">
        <f>IF(G436="p1",I435+Table1[Amount],I435)</f>
        <v>0</v>
      </c>
      <c r="J436" s="155">
        <f>IF(G436="p2",J435+Table1[Amount],J435)</f>
        <v>0</v>
      </c>
      <c r="K436" s="154">
        <f>IF(G436="s",K435+Table1[[#This Row],[Amount]],K435)</f>
        <v>0</v>
      </c>
      <c r="L436" s="129"/>
      <c r="M436" s="129">
        <f>Table1[[#This Row],[Amount]]</f>
        <v>0</v>
      </c>
      <c r="N436" s="129"/>
      <c r="O436" s="130">
        <f>Table1[[#This Row],[Amount]]-Table1[[#This Row],[Amount1]]</f>
        <v>0</v>
      </c>
    </row>
    <row r="437" spans="1:15" x14ac:dyDescent="0.2">
      <c r="A437" s="99"/>
      <c r="B437" s="93"/>
      <c r="C437" s="103"/>
      <c r="D437" s="104"/>
      <c r="E437" s="101" t="e">
        <f>LOOKUP(D437,Accounts!A:A,Accounts!B:B)</f>
        <v>#N/A</v>
      </c>
      <c r="F437" s="147"/>
      <c r="G437" s="97"/>
      <c r="H437" s="155">
        <f>IF(G437="c",H436+Table1[[#This Row],[Amount]],H436)</f>
        <v>0</v>
      </c>
      <c r="I437" s="155">
        <f>IF(G437="p1",I436+Table1[Amount],I436)</f>
        <v>0</v>
      </c>
      <c r="J437" s="155">
        <f>IF(G437="p2",J436+Table1[Amount],J436)</f>
        <v>0</v>
      </c>
      <c r="K437" s="154">
        <f>IF(G437="s",K436+Table1[[#This Row],[Amount]],K436)</f>
        <v>0</v>
      </c>
      <c r="L437" s="129"/>
      <c r="M437" s="129">
        <f>Table1[[#This Row],[Amount]]</f>
        <v>0</v>
      </c>
      <c r="N437" s="129"/>
      <c r="O437" s="130">
        <f>Table1[[#This Row],[Amount]]-Table1[[#This Row],[Amount1]]</f>
        <v>0</v>
      </c>
    </row>
    <row r="438" spans="1:15" x14ac:dyDescent="0.2">
      <c r="A438" s="99"/>
      <c r="B438" s="93"/>
      <c r="C438" s="103"/>
      <c r="D438" s="104"/>
      <c r="E438" s="101" t="e">
        <f>LOOKUP(D438,Accounts!A:A,Accounts!B:B)</f>
        <v>#N/A</v>
      </c>
      <c r="F438" s="147"/>
      <c r="G438" s="97"/>
      <c r="H438" s="155">
        <f>IF(G438="c",H437+Table1[[#This Row],[Amount]],H437)</f>
        <v>0</v>
      </c>
      <c r="I438" s="155">
        <f>IF(G438="p1",I437+Table1[Amount],I437)</f>
        <v>0</v>
      </c>
      <c r="J438" s="155">
        <f>IF(G438="p2",J437+Table1[Amount],J437)</f>
        <v>0</v>
      </c>
      <c r="K438" s="154">
        <f>IF(G438="s",K437+Table1[[#This Row],[Amount]],K437)</f>
        <v>0</v>
      </c>
      <c r="L438" s="129"/>
      <c r="M438" s="129">
        <f>Table1[[#This Row],[Amount]]</f>
        <v>0</v>
      </c>
      <c r="N438" s="129"/>
      <c r="O438" s="130">
        <f>Table1[[#This Row],[Amount]]-Table1[[#This Row],[Amount1]]</f>
        <v>0</v>
      </c>
    </row>
    <row r="439" spans="1:15" x14ac:dyDescent="0.2">
      <c r="A439" s="99"/>
      <c r="B439" s="93"/>
      <c r="C439" s="103"/>
      <c r="D439" s="104"/>
      <c r="E439" s="101" t="e">
        <f>LOOKUP(D439,Accounts!A:A,Accounts!B:B)</f>
        <v>#N/A</v>
      </c>
      <c r="F439" s="147"/>
      <c r="G439" s="97"/>
      <c r="H439" s="155">
        <f>IF(G439="c",H438+Table1[[#This Row],[Amount]],H438)</f>
        <v>0</v>
      </c>
      <c r="I439" s="155">
        <f>IF(G439="p1",I438+Table1[Amount],I438)</f>
        <v>0</v>
      </c>
      <c r="J439" s="155">
        <f>IF(G439="p2",J438+Table1[Amount],J438)</f>
        <v>0</v>
      </c>
      <c r="K439" s="154">
        <f>IF(G439="s",K438+Table1[[#This Row],[Amount]],K438)</f>
        <v>0</v>
      </c>
      <c r="L439" s="129"/>
      <c r="M439" s="129">
        <f>Table1[[#This Row],[Amount]]</f>
        <v>0</v>
      </c>
      <c r="N439" s="129"/>
      <c r="O439" s="130">
        <f>Table1[[#This Row],[Amount]]-Table1[[#This Row],[Amount1]]</f>
        <v>0</v>
      </c>
    </row>
    <row r="440" spans="1:15" x14ac:dyDescent="0.2">
      <c r="A440" s="99"/>
      <c r="B440" s="93"/>
      <c r="C440" s="103"/>
      <c r="D440" s="104"/>
      <c r="E440" s="101" t="e">
        <f>LOOKUP(D440,Accounts!A:A,Accounts!B:B)</f>
        <v>#N/A</v>
      </c>
      <c r="F440" s="147"/>
      <c r="G440" s="97"/>
      <c r="H440" s="155">
        <f>IF(G440="c",H439+Table1[[#This Row],[Amount]],H439)</f>
        <v>0</v>
      </c>
      <c r="I440" s="155">
        <f>IF(G440="p1",I439+Table1[Amount],I439)</f>
        <v>0</v>
      </c>
      <c r="J440" s="155">
        <f>IF(G440="p2",J439+Table1[Amount],J439)</f>
        <v>0</v>
      </c>
      <c r="K440" s="154">
        <f>IF(G440="s",K439+Table1[[#This Row],[Amount]],K439)</f>
        <v>0</v>
      </c>
      <c r="L440" s="129"/>
      <c r="M440" s="129">
        <f>Table1[[#This Row],[Amount]]</f>
        <v>0</v>
      </c>
      <c r="N440" s="129"/>
      <c r="O440" s="130">
        <f>Table1[[#This Row],[Amount]]-Table1[[#This Row],[Amount1]]</f>
        <v>0</v>
      </c>
    </row>
    <row r="441" spans="1:15" x14ac:dyDescent="0.2">
      <c r="A441" s="99"/>
      <c r="B441" s="93"/>
      <c r="C441" s="103"/>
      <c r="D441" s="104"/>
      <c r="E441" s="101" t="e">
        <f>LOOKUP(D441,Accounts!A:A,Accounts!B:B)</f>
        <v>#N/A</v>
      </c>
      <c r="F441" s="147"/>
      <c r="G441" s="97"/>
      <c r="H441" s="155">
        <f>IF(G441="c",H440+Table1[[#This Row],[Amount]],H440)</f>
        <v>0</v>
      </c>
      <c r="I441" s="155">
        <f>IF(G441="p1",I440+Table1[Amount],I440)</f>
        <v>0</v>
      </c>
      <c r="J441" s="155">
        <f>IF(G441="p2",J440+Table1[Amount],J440)</f>
        <v>0</v>
      </c>
      <c r="K441" s="154">
        <f>IF(G441="s",K440+Table1[[#This Row],[Amount]],K440)</f>
        <v>0</v>
      </c>
      <c r="L441" s="129"/>
      <c r="M441" s="129">
        <f>Table1[[#This Row],[Amount]]</f>
        <v>0</v>
      </c>
      <c r="N441" s="129"/>
      <c r="O441" s="130">
        <f>Table1[[#This Row],[Amount]]-Table1[[#This Row],[Amount1]]</f>
        <v>0</v>
      </c>
    </row>
    <row r="442" spans="1:15" x14ac:dyDescent="0.2">
      <c r="A442" s="99"/>
      <c r="B442" s="93"/>
      <c r="C442" s="103"/>
      <c r="D442" s="104"/>
      <c r="E442" s="101" t="e">
        <f>LOOKUP(D442,Accounts!A:A,Accounts!B:B)</f>
        <v>#N/A</v>
      </c>
      <c r="F442" s="147"/>
      <c r="G442" s="97"/>
      <c r="H442" s="155">
        <f>IF(G442="c",H441+Table1[[#This Row],[Amount]],H441)</f>
        <v>0</v>
      </c>
      <c r="I442" s="155">
        <f>IF(G442="p1",I441+Table1[Amount],I441)</f>
        <v>0</v>
      </c>
      <c r="J442" s="155">
        <f>IF(G442="p2",J441+Table1[Amount],J441)</f>
        <v>0</v>
      </c>
      <c r="K442" s="154">
        <f>IF(G442="s",K441+Table1[[#This Row],[Amount]],K441)</f>
        <v>0</v>
      </c>
      <c r="L442" s="129"/>
      <c r="M442" s="129">
        <f>Table1[[#This Row],[Amount]]</f>
        <v>0</v>
      </c>
      <c r="N442" s="129"/>
      <c r="O442" s="130">
        <f>Table1[[#This Row],[Amount]]-Table1[[#This Row],[Amount1]]</f>
        <v>0</v>
      </c>
    </row>
    <row r="443" spans="1:15" x14ac:dyDescent="0.2">
      <c r="A443" s="99"/>
      <c r="B443" s="93"/>
      <c r="C443" s="103"/>
      <c r="D443" s="104"/>
      <c r="E443" s="101" t="e">
        <f>LOOKUP(D443,Accounts!A:A,Accounts!B:B)</f>
        <v>#N/A</v>
      </c>
      <c r="F443" s="147"/>
      <c r="G443" s="97"/>
      <c r="H443" s="155">
        <f>IF(G443="c",H442+Table1[[#This Row],[Amount]],H442)</f>
        <v>0</v>
      </c>
      <c r="I443" s="155">
        <f>IF(G443="p1",I442+Table1[Amount],I442)</f>
        <v>0</v>
      </c>
      <c r="J443" s="155">
        <f>IF(G443="p2",J442+Table1[Amount],J442)</f>
        <v>0</v>
      </c>
      <c r="K443" s="154">
        <f>IF(G443="s",K442+Table1[[#This Row],[Amount]],K442)</f>
        <v>0</v>
      </c>
      <c r="L443" s="129"/>
      <c r="M443" s="129">
        <f>Table1[[#This Row],[Amount]]</f>
        <v>0</v>
      </c>
      <c r="N443" s="129"/>
      <c r="O443" s="130">
        <f>Table1[[#This Row],[Amount]]-Table1[[#This Row],[Amount1]]</f>
        <v>0</v>
      </c>
    </row>
    <row r="444" spans="1:15" x14ac:dyDescent="0.2">
      <c r="A444" s="99"/>
      <c r="B444" s="93"/>
      <c r="C444" s="103"/>
      <c r="D444" s="104"/>
      <c r="E444" s="101" t="e">
        <f>LOOKUP(D444,Accounts!A:A,Accounts!B:B)</f>
        <v>#N/A</v>
      </c>
      <c r="F444" s="147"/>
      <c r="G444" s="97"/>
      <c r="H444" s="155">
        <f>IF(G444="c",H443+Table1[[#This Row],[Amount]],H443)</f>
        <v>0</v>
      </c>
      <c r="I444" s="155">
        <f>IF(G444="p1",I443+Table1[Amount],I443)</f>
        <v>0</v>
      </c>
      <c r="J444" s="155">
        <f>IF(G444="p2",J443+Table1[Amount],J443)</f>
        <v>0</v>
      </c>
      <c r="K444" s="154">
        <f>IF(G444="s",K443+Table1[[#This Row],[Amount]],K443)</f>
        <v>0</v>
      </c>
      <c r="L444" s="129"/>
      <c r="M444" s="129">
        <f>Table1[[#This Row],[Amount]]</f>
        <v>0</v>
      </c>
      <c r="N444" s="129"/>
      <c r="O444" s="130">
        <f>Table1[[#This Row],[Amount]]-Table1[[#This Row],[Amount1]]</f>
        <v>0</v>
      </c>
    </row>
    <row r="445" spans="1:15" x14ac:dyDescent="0.2">
      <c r="A445" s="99"/>
      <c r="B445" s="93"/>
      <c r="C445" s="103"/>
      <c r="D445" s="104"/>
      <c r="E445" s="101" t="e">
        <f>LOOKUP(D445,Accounts!A:A,Accounts!B:B)</f>
        <v>#N/A</v>
      </c>
      <c r="F445" s="147"/>
      <c r="G445" s="97"/>
      <c r="H445" s="155">
        <f>IF(G445="c",H444+Table1[[#This Row],[Amount]],H444)</f>
        <v>0</v>
      </c>
      <c r="I445" s="155">
        <f>IF(G445="p1",I444+Table1[Amount],I444)</f>
        <v>0</v>
      </c>
      <c r="J445" s="155">
        <f>IF(G445="p2",J444+Table1[Amount],J444)</f>
        <v>0</v>
      </c>
      <c r="K445" s="154">
        <f>IF(G445="s",K444+Table1[[#This Row],[Amount]],K444)</f>
        <v>0</v>
      </c>
      <c r="L445" s="129"/>
      <c r="M445" s="129">
        <f>Table1[[#This Row],[Amount]]</f>
        <v>0</v>
      </c>
      <c r="N445" s="129"/>
      <c r="O445" s="130">
        <f>Table1[[#This Row],[Amount]]-Table1[[#This Row],[Amount1]]</f>
        <v>0</v>
      </c>
    </row>
    <row r="446" spans="1:15" x14ac:dyDescent="0.2">
      <c r="A446" s="99"/>
      <c r="B446" s="93"/>
      <c r="C446" s="103"/>
      <c r="D446" s="104"/>
      <c r="E446" s="101" t="e">
        <f>LOOKUP(D446,Accounts!A:A,Accounts!B:B)</f>
        <v>#N/A</v>
      </c>
      <c r="F446" s="147"/>
      <c r="G446" s="97"/>
      <c r="H446" s="155">
        <f>IF(G446="c",H445+Table1[[#This Row],[Amount]],H445)</f>
        <v>0</v>
      </c>
      <c r="I446" s="155">
        <f>IF(G446="p1",I445+Table1[Amount],I445)</f>
        <v>0</v>
      </c>
      <c r="J446" s="155">
        <f>IF(G446="p2",J445+Table1[Amount],J445)</f>
        <v>0</v>
      </c>
      <c r="K446" s="154">
        <f>IF(G446="s",K445+Table1[[#This Row],[Amount]],K445)</f>
        <v>0</v>
      </c>
      <c r="L446" s="129"/>
      <c r="M446" s="129">
        <f>Table1[[#This Row],[Amount]]</f>
        <v>0</v>
      </c>
      <c r="N446" s="129"/>
      <c r="O446" s="130">
        <f>Table1[[#This Row],[Amount]]-Table1[[#This Row],[Amount1]]</f>
        <v>0</v>
      </c>
    </row>
    <row r="447" spans="1:15" x14ac:dyDescent="0.2">
      <c r="A447" s="99"/>
      <c r="B447" s="93"/>
      <c r="C447" s="103"/>
      <c r="D447" s="104"/>
      <c r="E447" s="101" t="e">
        <f>LOOKUP(D447,Accounts!A:A,Accounts!B:B)</f>
        <v>#N/A</v>
      </c>
      <c r="F447" s="147"/>
      <c r="G447" s="97"/>
      <c r="H447" s="155">
        <f>IF(G447="c",H446+Table1[[#This Row],[Amount]],H446)</f>
        <v>0</v>
      </c>
      <c r="I447" s="155">
        <f>IF(G447="p1",I446+Table1[Amount],I446)</f>
        <v>0</v>
      </c>
      <c r="J447" s="155">
        <f>IF(G447="p2",J446+Table1[Amount],J446)</f>
        <v>0</v>
      </c>
      <c r="K447" s="154">
        <f>IF(G447="s",K446+Table1[[#This Row],[Amount]],K446)</f>
        <v>0</v>
      </c>
      <c r="L447" s="129"/>
      <c r="M447" s="129">
        <f>Table1[[#This Row],[Amount]]</f>
        <v>0</v>
      </c>
      <c r="N447" s="129"/>
      <c r="O447" s="130">
        <f>Table1[[#This Row],[Amount]]-Table1[[#This Row],[Amount1]]</f>
        <v>0</v>
      </c>
    </row>
    <row r="448" spans="1:15" x14ac:dyDescent="0.2">
      <c r="A448" s="99"/>
      <c r="B448" s="93"/>
      <c r="C448" s="103"/>
      <c r="D448" s="104"/>
      <c r="E448" s="101" t="e">
        <f>LOOKUP(D448,Accounts!A:A,Accounts!B:B)</f>
        <v>#N/A</v>
      </c>
      <c r="F448" s="147"/>
      <c r="G448" s="97"/>
      <c r="H448" s="156">
        <f>IF(G448="c",H447+Table1[[#This Row],[Amount]],H447)</f>
        <v>0</v>
      </c>
      <c r="I448" s="156">
        <f>IF(G448="p1",I447+Table1[Amount],I447)</f>
        <v>0</v>
      </c>
      <c r="J448" s="156">
        <f>IF(G448="p2",J447+Table1[Amount],J447)</f>
        <v>0</v>
      </c>
      <c r="K448" s="154">
        <f>IF(G448="s",K447+Table1[[#This Row],[Amount]],K447)</f>
        <v>0</v>
      </c>
      <c r="L448" s="129"/>
      <c r="M448" s="129">
        <f>Table1[[#This Row],[Amount]]</f>
        <v>0</v>
      </c>
      <c r="N448" s="129"/>
      <c r="O448" s="130">
        <f>Table1[[#This Row],[Amount]]-Table1[[#This Row],[Amount1]]</f>
        <v>0</v>
      </c>
    </row>
    <row r="449" spans="1:15" x14ac:dyDescent="0.2">
      <c r="A449" s="99"/>
      <c r="B449" s="93"/>
      <c r="C449" s="103"/>
      <c r="D449" s="104"/>
      <c r="E449" s="101" t="e">
        <f>LOOKUP(D449,Accounts!A:A,Accounts!B:B)</f>
        <v>#N/A</v>
      </c>
      <c r="F449" s="147"/>
      <c r="G449" s="97"/>
      <c r="H449" s="156">
        <f>IF(G449="c",H448+Table1[[#This Row],[Amount]],H448)</f>
        <v>0</v>
      </c>
      <c r="I449" s="156">
        <f>IF(G449="p1",I448+Table1[Amount],I448)</f>
        <v>0</v>
      </c>
      <c r="J449" s="156">
        <f>IF(G449="p2",J448+Table1[Amount],J448)</f>
        <v>0</v>
      </c>
      <c r="K449" s="154">
        <f>IF(G449="s",K448+Table1[[#This Row],[Amount]],K448)</f>
        <v>0</v>
      </c>
      <c r="L449" s="129"/>
      <c r="M449" s="129">
        <f>Table1[[#This Row],[Amount]]</f>
        <v>0</v>
      </c>
      <c r="N449" s="129"/>
      <c r="O449" s="130">
        <f>Table1[[#This Row],[Amount]]-Table1[[#This Row],[Amount1]]</f>
        <v>0</v>
      </c>
    </row>
    <row r="450" spans="1:15" x14ac:dyDescent="0.2">
      <c r="A450" s="99"/>
      <c r="B450" s="93"/>
      <c r="C450" s="103"/>
      <c r="D450" s="104"/>
      <c r="E450" s="101" t="e">
        <f>LOOKUP(D450,Accounts!A:A,Accounts!B:B)</f>
        <v>#N/A</v>
      </c>
      <c r="F450" s="147"/>
      <c r="G450" s="97"/>
      <c r="H450" s="156">
        <f>IF(G450="c",H449+Table1[[#This Row],[Amount]],H449)</f>
        <v>0</v>
      </c>
      <c r="I450" s="156">
        <f>IF(G450="p1",I449+Table1[Amount],I449)</f>
        <v>0</v>
      </c>
      <c r="J450" s="156">
        <f>IF(G450="p2",J449+Table1[Amount],J449)</f>
        <v>0</v>
      </c>
      <c r="K450" s="154">
        <f>IF(G450="s",K449+Table1[[#This Row],[Amount]],K449)</f>
        <v>0</v>
      </c>
      <c r="L450" s="129"/>
      <c r="M450" s="129">
        <f>Table1[[#This Row],[Amount]]</f>
        <v>0</v>
      </c>
      <c r="N450" s="129"/>
      <c r="O450" s="130">
        <f>Table1[[#This Row],[Amount]]-Table1[[#This Row],[Amount1]]</f>
        <v>0</v>
      </c>
    </row>
    <row r="451" spans="1:15" x14ac:dyDescent="0.2">
      <c r="A451" s="99"/>
      <c r="B451" s="93"/>
      <c r="C451" s="103"/>
      <c r="D451" s="104"/>
      <c r="E451" s="101" t="e">
        <f>LOOKUP(D451,Accounts!A:A,Accounts!B:B)</f>
        <v>#N/A</v>
      </c>
      <c r="F451" s="147"/>
      <c r="G451" s="97"/>
      <c r="H451" s="156">
        <f>IF(G451="c",H450+Table1[[#This Row],[Amount]],H450)</f>
        <v>0</v>
      </c>
      <c r="I451" s="156">
        <f>IF(G451="p1",I450+Table1[Amount],I450)</f>
        <v>0</v>
      </c>
      <c r="J451" s="156">
        <f>IF(G451="p2",J450+Table1[Amount],J450)</f>
        <v>0</v>
      </c>
      <c r="K451" s="154">
        <f>IF(G451="s",K450+Table1[[#This Row],[Amount]],K450)</f>
        <v>0</v>
      </c>
      <c r="L451" s="129"/>
      <c r="M451" s="129">
        <f>Table1[[#This Row],[Amount]]</f>
        <v>0</v>
      </c>
      <c r="N451" s="129"/>
      <c r="O451" s="130">
        <f>Table1[[#This Row],[Amount]]-Table1[[#This Row],[Amount1]]</f>
        <v>0</v>
      </c>
    </row>
    <row r="452" spans="1:15" x14ac:dyDescent="0.2">
      <c r="A452" s="99"/>
      <c r="B452" s="93"/>
      <c r="C452" s="103"/>
      <c r="D452" s="104"/>
      <c r="E452" s="101" t="e">
        <f>LOOKUP(D452,Accounts!A:A,Accounts!B:B)</f>
        <v>#N/A</v>
      </c>
      <c r="F452" s="147"/>
      <c r="G452" s="97"/>
      <c r="H452" s="156">
        <f>IF(G452="c",H451+Table1[[#This Row],[Amount]],H451)</f>
        <v>0</v>
      </c>
      <c r="I452" s="156">
        <f>IF(G452="p1",I451+Table1[Amount],I451)</f>
        <v>0</v>
      </c>
      <c r="J452" s="156">
        <f>IF(G452="p2",J451+Table1[Amount],J451)</f>
        <v>0</v>
      </c>
      <c r="K452" s="154">
        <f>IF(G452="s",K451+Table1[[#This Row],[Amount]],K451)</f>
        <v>0</v>
      </c>
      <c r="L452" s="129"/>
      <c r="M452" s="129">
        <f>Table1[[#This Row],[Amount]]</f>
        <v>0</v>
      </c>
      <c r="N452" s="129"/>
      <c r="O452" s="130">
        <f>Table1[[#This Row],[Amount]]-Table1[[#This Row],[Amount1]]</f>
        <v>0</v>
      </c>
    </row>
    <row r="453" spans="1:15" x14ac:dyDescent="0.2">
      <c r="A453" s="99"/>
      <c r="B453" s="93"/>
      <c r="C453" s="103"/>
      <c r="D453" s="104"/>
      <c r="E453" s="101" t="e">
        <f>LOOKUP(D453,Accounts!A:A,Accounts!B:B)</f>
        <v>#N/A</v>
      </c>
      <c r="F453" s="147"/>
      <c r="G453" s="97"/>
      <c r="H453" s="156">
        <f>IF(G453="c",H452+Table1[[#This Row],[Amount]],H452)</f>
        <v>0</v>
      </c>
      <c r="I453" s="156">
        <f>IF(G453="p1",I452+Table1[Amount],I452)</f>
        <v>0</v>
      </c>
      <c r="J453" s="156">
        <f>IF(G453="p2",J452+Table1[Amount],J452)</f>
        <v>0</v>
      </c>
      <c r="K453" s="154">
        <f>IF(G453="s",K452+Table1[[#This Row],[Amount]],K452)</f>
        <v>0</v>
      </c>
      <c r="L453" s="129"/>
      <c r="M453" s="129">
        <f>Table1[[#This Row],[Amount]]</f>
        <v>0</v>
      </c>
      <c r="N453" s="129"/>
      <c r="O453" s="130">
        <f>Table1[[#This Row],[Amount]]-Table1[[#This Row],[Amount1]]</f>
        <v>0</v>
      </c>
    </row>
    <row r="454" spans="1:15" x14ac:dyDescent="0.2">
      <c r="A454" s="99"/>
      <c r="B454" s="113"/>
      <c r="C454" s="103"/>
      <c r="D454" s="104"/>
      <c r="E454" s="101" t="e">
        <f>LOOKUP(D454,Accounts!A:A,Accounts!B:B)</f>
        <v>#N/A</v>
      </c>
      <c r="F454" s="147"/>
      <c r="G454" s="97"/>
      <c r="H454" s="156">
        <f>IF(G454="c",H453+Table1[[#This Row],[Amount]],H453)</f>
        <v>0</v>
      </c>
      <c r="I454" s="156">
        <f>IF(G454="p1",I453+Table1[Amount],I453)</f>
        <v>0</v>
      </c>
      <c r="J454" s="156">
        <f>IF(G454="p2",J453+Table1[Amount],J453)</f>
        <v>0</v>
      </c>
      <c r="K454" s="154">
        <f>IF(G454="s",K453+Table1[[#This Row],[Amount]],K453)</f>
        <v>0</v>
      </c>
      <c r="L454" s="129"/>
      <c r="M454" s="129">
        <f>Table1[[#This Row],[Amount]]</f>
        <v>0</v>
      </c>
      <c r="N454" s="129"/>
      <c r="O454" s="130">
        <f>Table1[[#This Row],[Amount]]-Table1[[#This Row],[Amount1]]</f>
        <v>0</v>
      </c>
    </row>
    <row r="455" spans="1:15" x14ac:dyDescent="0.2">
      <c r="A455" s="99"/>
      <c r="B455" s="113"/>
      <c r="C455" s="103"/>
      <c r="D455" s="104"/>
      <c r="E455" s="101" t="e">
        <f>LOOKUP(D455,Accounts!A:A,Accounts!B:B)</f>
        <v>#N/A</v>
      </c>
      <c r="F455" s="147"/>
      <c r="G455" s="97"/>
      <c r="H455" s="156">
        <f>IF(G455="c",H454+Table1[[#This Row],[Amount]],H454)</f>
        <v>0</v>
      </c>
      <c r="I455" s="156">
        <f>IF(G455="p1",I454+Table1[Amount],I454)</f>
        <v>0</v>
      </c>
      <c r="J455" s="156">
        <f>IF(G455="p2",J454+Table1[Amount],J454)</f>
        <v>0</v>
      </c>
      <c r="K455" s="154">
        <f>IF(G455="s",K454+Table1[[#This Row],[Amount]],K454)</f>
        <v>0</v>
      </c>
      <c r="L455" s="129"/>
      <c r="M455" s="129">
        <f>Table1[[#This Row],[Amount]]</f>
        <v>0</v>
      </c>
      <c r="N455" s="129"/>
      <c r="O455" s="130">
        <f>Table1[[#This Row],[Amount]]-Table1[[#This Row],[Amount1]]</f>
        <v>0</v>
      </c>
    </row>
    <row r="456" spans="1:15" x14ac:dyDescent="0.2">
      <c r="A456" s="99"/>
      <c r="B456" s="113"/>
      <c r="C456" s="103"/>
      <c r="D456" s="104"/>
      <c r="E456" s="101" t="e">
        <f>LOOKUP(D456,Accounts!A:A,Accounts!B:B)</f>
        <v>#N/A</v>
      </c>
      <c r="F456" s="147"/>
      <c r="G456" s="97"/>
      <c r="H456" s="156">
        <f>IF(G456="c",H455+Table1[[#This Row],[Amount]],H455)</f>
        <v>0</v>
      </c>
      <c r="I456" s="156">
        <f>IF(G456="p1",I455+Table1[Amount],I455)</f>
        <v>0</v>
      </c>
      <c r="J456" s="156">
        <f>IF(G456="p2",J455+Table1[Amount],J455)</f>
        <v>0</v>
      </c>
      <c r="K456" s="154">
        <f>IF(G456="s",K455+Table1[[#This Row],[Amount]],K455)</f>
        <v>0</v>
      </c>
      <c r="L456" s="129"/>
      <c r="M456" s="129">
        <f>Table1[[#This Row],[Amount]]</f>
        <v>0</v>
      </c>
      <c r="N456" s="129"/>
      <c r="O456" s="130">
        <f>Table1[[#This Row],[Amount]]-Table1[[#This Row],[Amount1]]</f>
        <v>0</v>
      </c>
    </row>
    <row r="457" spans="1:15" x14ac:dyDescent="0.2">
      <c r="A457" s="99"/>
      <c r="B457" s="113"/>
      <c r="C457" s="103"/>
      <c r="D457" s="104"/>
      <c r="E457" s="101" t="e">
        <f>LOOKUP(D457,Accounts!A:A,Accounts!B:B)</f>
        <v>#N/A</v>
      </c>
      <c r="F457" s="147"/>
      <c r="G457" s="97"/>
      <c r="H457" s="156">
        <f>IF(G457="c",H456+Table1[[#This Row],[Amount]],H456)</f>
        <v>0</v>
      </c>
      <c r="I457" s="156">
        <f>IF(G457="p1",I456+Table1[Amount],I456)</f>
        <v>0</v>
      </c>
      <c r="J457" s="156">
        <f>IF(G457="p2",J456+Table1[Amount],J456)</f>
        <v>0</v>
      </c>
      <c r="K457" s="154">
        <f>IF(G457="s",K456+Table1[[#This Row],[Amount]],K456)</f>
        <v>0</v>
      </c>
      <c r="L457" s="129"/>
      <c r="M457" s="129">
        <f>Table1[[#This Row],[Amount]]</f>
        <v>0</v>
      </c>
      <c r="N457" s="129"/>
      <c r="O457" s="130">
        <f>Table1[[#This Row],[Amount]]-Table1[[#This Row],[Amount1]]</f>
        <v>0</v>
      </c>
    </row>
    <row r="458" spans="1:15" x14ac:dyDescent="0.2">
      <c r="A458" s="99"/>
      <c r="B458" s="113"/>
      <c r="C458" s="103"/>
      <c r="D458" s="104"/>
      <c r="E458" s="101" t="e">
        <f>LOOKUP(D458,Accounts!A:A,Accounts!B:B)</f>
        <v>#N/A</v>
      </c>
      <c r="F458" s="147"/>
      <c r="G458" s="97"/>
      <c r="H458" s="156">
        <f>IF(G458="c",H457+Table1[[#This Row],[Amount]],H457)</f>
        <v>0</v>
      </c>
      <c r="I458" s="156">
        <f>IF(G458="p1",I457+Table1[Amount],I457)</f>
        <v>0</v>
      </c>
      <c r="J458" s="156">
        <f>IF(G458="p2",J457+Table1[Amount],J457)</f>
        <v>0</v>
      </c>
      <c r="K458" s="154">
        <f>IF(G458="s",K457+Table1[[#This Row],[Amount]],K457)</f>
        <v>0</v>
      </c>
      <c r="L458" s="129"/>
      <c r="M458" s="129">
        <f>Table1[[#This Row],[Amount]]</f>
        <v>0</v>
      </c>
      <c r="N458" s="129"/>
      <c r="O458" s="130">
        <f>Table1[[#This Row],[Amount]]-Table1[[#This Row],[Amount1]]</f>
        <v>0</v>
      </c>
    </row>
    <row r="459" spans="1:15" x14ac:dyDescent="0.2">
      <c r="A459" s="99"/>
      <c r="B459" s="113"/>
      <c r="C459" s="103"/>
      <c r="D459" s="104"/>
      <c r="E459" s="101" t="e">
        <f>LOOKUP(D459,Accounts!A:A,Accounts!B:B)</f>
        <v>#N/A</v>
      </c>
      <c r="F459" s="147"/>
      <c r="G459" s="97"/>
      <c r="H459" s="156">
        <f>IF(G459="c",H458+Table1[[#This Row],[Amount]],H458)</f>
        <v>0</v>
      </c>
      <c r="I459" s="156">
        <f>IF(G459="p1",I458+Table1[Amount],I458)</f>
        <v>0</v>
      </c>
      <c r="J459" s="156">
        <f>IF(G459="p2",J458+Table1[Amount],J458)</f>
        <v>0</v>
      </c>
      <c r="K459" s="154">
        <f>IF(G459="s",K458+Table1[[#This Row],[Amount]],K458)</f>
        <v>0</v>
      </c>
      <c r="L459" s="129"/>
      <c r="M459" s="129">
        <f>Table1[[#This Row],[Amount]]</f>
        <v>0</v>
      </c>
      <c r="N459" s="129"/>
      <c r="O459" s="130">
        <f>Table1[[#This Row],[Amount]]-Table1[[#This Row],[Amount1]]</f>
        <v>0</v>
      </c>
    </row>
    <row r="460" spans="1:15" x14ac:dyDescent="0.2">
      <c r="A460" s="99"/>
      <c r="B460" s="113"/>
      <c r="C460" s="103"/>
      <c r="D460" s="104"/>
      <c r="E460" s="101" t="e">
        <f>LOOKUP(D460,Accounts!A:A,Accounts!B:B)</f>
        <v>#N/A</v>
      </c>
      <c r="F460" s="147"/>
      <c r="G460" s="97"/>
      <c r="H460" s="156">
        <f>IF(G460="c",H459+Table1[[#This Row],[Amount]],H459)</f>
        <v>0</v>
      </c>
      <c r="I460" s="156">
        <f>IF(G460="p1",I459+Table1[Amount],I459)</f>
        <v>0</v>
      </c>
      <c r="J460" s="156">
        <f>IF(G460="p2",J459+Table1[Amount],J459)</f>
        <v>0</v>
      </c>
      <c r="K460" s="154">
        <f>IF(G460="s",K459+Table1[[#This Row],[Amount]],K459)</f>
        <v>0</v>
      </c>
      <c r="L460" s="129"/>
      <c r="M460" s="129">
        <f>Table1[[#This Row],[Amount]]</f>
        <v>0</v>
      </c>
      <c r="N460" s="129"/>
      <c r="O460" s="130">
        <f>Table1[[#This Row],[Amount]]-Table1[[#This Row],[Amount1]]</f>
        <v>0</v>
      </c>
    </row>
    <row r="461" spans="1:15" x14ac:dyDescent="0.2">
      <c r="A461" s="99"/>
      <c r="B461" s="113"/>
      <c r="C461" s="103"/>
      <c r="D461" s="104"/>
      <c r="E461" s="101" t="e">
        <f>LOOKUP(D461,Accounts!A:A,Accounts!B:B)</f>
        <v>#N/A</v>
      </c>
      <c r="F461" s="147"/>
      <c r="G461" s="97"/>
      <c r="H461" s="156">
        <f>IF(G461="c",H460+Table1[[#This Row],[Amount]],H460)</f>
        <v>0</v>
      </c>
      <c r="I461" s="156">
        <f>IF(G461="p1",I460+Table1[Amount],I460)</f>
        <v>0</v>
      </c>
      <c r="J461" s="156">
        <f>IF(G461="p2",J460+Table1[Amount],J460)</f>
        <v>0</v>
      </c>
      <c r="K461" s="154">
        <f>IF(G461="s",K460+Table1[[#This Row],[Amount]],K460)</f>
        <v>0</v>
      </c>
      <c r="L461" s="129"/>
      <c r="M461" s="129">
        <f>Table1[[#This Row],[Amount]]</f>
        <v>0</v>
      </c>
      <c r="N461" s="129"/>
      <c r="O461" s="130">
        <f>Table1[[#This Row],[Amount]]-Table1[[#This Row],[Amount1]]</f>
        <v>0</v>
      </c>
    </row>
    <row r="462" spans="1:15" x14ac:dyDescent="0.2">
      <c r="A462" s="99"/>
      <c r="B462" s="113"/>
      <c r="C462" s="103"/>
      <c r="D462" s="104"/>
      <c r="E462" s="101" t="e">
        <f>LOOKUP(D462,Accounts!A:A,Accounts!B:B)</f>
        <v>#N/A</v>
      </c>
      <c r="F462" s="147"/>
      <c r="G462" s="97"/>
      <c r="H462" s="156">
        <f>IF(G462="c",H461+Table1[[#This Row],[Amount]],H461)</f>
        <v>0</v>
      </c>
      <c r="I462" s="156">
        <f>IF(G462="p1",I461+Table1[Amount],I461)</f>
        <v>0</v>
      </c>
      <c r="J462" s="156">
        <f>IF(G462="p2",J461+Table1[Amount],J461)</f>
        <v>0</v>
      </c>
      <c r="K462" s="154">
        <f>IF(G462="s",K461+Table1[[#This Row],[Amount]],K461)</f>
        <v>0</v>
      </c>
      <c r="L462" s="129"/>
      <c r="M462" s="129">
        <f>Table1[[#This Row],[Amount]]</f>
        <v>0</v>
      </c>
      <c r="N462" s="129"/>
      <c r="O462" s="130">
        <f>Table1[[#This Row],[Amount]]-Table1[[#This Row],[Amount1]]</f>
        <v>0</v>
      </c>
    </row>
    <row r="463" spans="1:15" x14ac:dyDescent="0.2">
      <c r="A463" s="99"/>
      <c r="B463" s="113"/>
      <c r="C463" s="103"/>
      <c r="D463" s="104"/>
      <c r="E463" s="101" t="e">
        <f>LOOKUP(D463,Accounts!A:A,Accounts!B:B)</f>
        <v>#N/A</v>
      </c>
      <c r="F463" s="147"/>
      <c r="G463" s="97"/>
      <c r="H463" s="156">
        <f>IF(G463="c",H462+Table1[[#This Row],[Amount]],H462)</f>
        <v>0</v>
      </c>
      <c r="I463" s="156">
        <f>IF(G463="p1",I462+Table1[Amount],I462)</f>
        <v>0</v>
      </c>
      <c r="J463" s="156">
        <f>IF(G463="p2",J462+Table1[Amount],J462)</f>
        <v>0</v>
      </c>
      <c r="K463" s="154">
        <f>IF(G463="s",K462+Table1[[#This Row],[Amount]],K462)</f>
        <v>0</v>
      </c>
      <c r="L463" s="129"/>
      <c r="M463" s="129">
        <f>Table1[[#This Row],[Amount]]</f>
        <v>0</v>
      </c>
      <c r="N463" s="129"/>
      <c r="O463" s="130">
        <f>Table1[[#This Row],[Amount]]-Table1[[#This Row],[Amount1]]</f>
        <v>0</v>
      </c>
    </row>
    <row r="464" spans="1:15" x14ac:dyDescent="0.2">
      <c r="A464" s="99"/>
      <c r="B464" s="113"/>
      <c r="C464" s="103"/>
      <c r="D464" s="104"/>
      <c r="E464" s="101" t="e">
        <f>LOOKUP(D464,Accounts!A:A,Accounts!B:B)</f>
        <v>#N/A</v>
      </c>
      <c r="F464" s="147"/>
      <c r="G464" s="97"/>
      <c r="H464" s="156">
        <f>IF(G464="c",H463+Table1[[#This Row],[Amount]],H463)</f>
        <v>0</v>
      </c>
      <c r="I464" s="156">
        <f>IF(G464="p1",I463+Table1[Amount],I463)</f>
        <v>0</v>
      </c>
      <c r="J464" s="156">
        <f>IF(G464="p2",J463+Table1[Amount],J463)</f>
        <v>0</v>
      </c>
      <c r="K464" s="154">
        <f>IF(G464="s",K463+Table1[[#This Row],[Amount]],K463)</f>
        <v>0</v>
      </c>
      <c r="L464" s="129"/>
      <c r="M464" s="129">
        <f>Table1[[#This Row],[Amount]]</f>
        <v>0</v>
      </c>
      <c r="N464" s="129"/>
      <c r="O464" s="130">
        <f>Table1[[#This Row],[Amount]]-Table1[[#This Row],[Amount1]]</f>
        <v>0</v>
      </c>
    </row>
    <row r="465" spans="1:15" x14ac:dyDescent="0.2">
      <c r="A465" s="99"/>
      <c r="B465" s="113"/>
      <c r="C465" s="103"/>
      <c r="D465" s="104"/>
      <c r="E465" s="101" t="e">
        <f>LOOKUP(D465,Accounts!A:A,Accounts!B:B)</f>
        <v>#N/A</v>
      </c>
      <c r="F465" s="147"/>
      <c r="G465" s="97"/>
      <c r="H465" s="156">
        <f>IF(G465="c",H464+Table1[[#This Row],[Amount]],H464)</f>
        <v>0</v>
      </c>
      <c r="I465" s="156">
        <f>IF(G465="p1",I464+Table1[Amount],I464)</f>
        <v>0</v>
      </c>
      <c r="J465" s="156">
        <f>IF(G465="p2",J464+Table1[Amount],J464)</f>
        <v>0</v>
      </c>
      <c r="K465" s="154">
        <f>IF(G465="s",K464+Table1[[#This Row],[Amount]],K464)</f>
        <v>0</v>
      </c>
      <c r="L465" s="129"/>
      <c r="M465" s="129">
        <f>Table1[[#This Row],[Amount]]</f>
        <v>0</v>
      </c>
      <c r="N465" s="129"/>
      <c r="O465" s="130">
        <f>Table1[[#This Row],[Amount]]-Table1[[#This Row],[Amount1]]</f>
        <v>0</v>
      </c>
    </row>
    <row r="466" spans="1:15" x14ac:dyDescent="0.2">
      <c r="A466" s="99"/>
      <c r="B466" s="113"/>
      <c r="C466" s="103"/>
      <c r="D466" s="104"/>
      <c r="E466" s="101" t="e">
        <f>LOOKUP(D466,Accounts!A:A,Accounts!B:B)</f>
        <v>#N/A</v>
      </c>
      <c r="F466" s="147"/>
      <c r="G466" s="97"/>
      <c r="H466" s="156">
        <f>IF(G466="c",H465+Table1[[#This Row],[Amount]],H465)</f>
        <v>0</v>
      </c>
      <c r="I466" s="156">
        <f>IF(G466="p1",I465+Table1[Amount],I465)</f>
        <v>0</v>
      </c>
      <c r="J466" s="156">
        <f>IF(G466="p2",J465+Table1[Amount],J465)</f>
        <v>0</v>
      </c>
      <c r="K466" s="154">
        <f>IF(G466="s",K465+Table1[[#This Row],[Amount]],K465)</f>
        <v>0</v>
      </c>
      <c r="L466" s="129"/>
      <c r="M466" s="129">
        <f>Table1[[#This Row],[Amount]]</f>
        <v>0</v>
      </c>
      <c r="N466" s="129"/>
      <c r="O466" s="130">
        <f>Table1[[#This Row],[Amount]]-Table1[[#This Row],[Amount1]]</f>
        <v>0</v>
      </c>
    </row>
    <row r="467" spans="1:15" x14ac:dyDescent="0.2">
      <c r="A467" s="99"/>
      <c r="B467" s="113"/>
      <c r="C467" s="103"/>
      <c r="D467" s="104"/>
      <c r="E467" s="101" t="e">
        <f>LOOKUP(D467,Accounts!A:A,Accounts!B:B)</f>
        <v>#N/A</v>
      </c>
      <c r="F467" s="147"/>
      <c r="G467" s="97"/>
      <c r="H467" s="156">
        <f>IF(G467="c",H466+Table1[[#This Row],[Amount]],H466)</f>
        <v>0</v>
      </c>
      <c r="I467" s="156">
        <f>IF(G467="p1",I466+Table1[Amount],I466)</f>
        <v>0</v>
      </c>
      <c r="J467" s="156">
        <f>IF(G467="p2",J466+Table1[Amount],J466)</f>
        <v>0</v>
      </c>
      <c r="K467" s="154">
        <f>IF(G467="s",K466+Table1[[#This Row],[Amount]],K466)</f>
        <v>0</v>
      </c>
      <c r="L467" s="129"/>
      <c r="M467" s="129">
        <f>Table1[[#This Row],[Amount]]</f>
        <v>0</v>
      </c>
      <c r="N467" s="129"/>
      <c r="O467" s="130">
        <f>Table1[[#This Row],[Amount]]-Table1[[#This Row],[Amount1]]</f>
        <v>0</v>
      </c>
    </row>
    <row r="468" spans="1:15" x14ac:dyDescent="0.2">
      <c r="A468" s="99"/>
      <c r="B468" s="113"/>
      <c r="C468" s="103"/>
      <c r="D468" s="104"/>
      <c r="E468" s="101" t="e">
        <f>LOOKUP(D468,Accounts!A:A,Accounts!B:B)</f>
        <v>#N/A</v>
      </c>
      <c r="F468" s="147"/>
      <c r="G468" s="97"/>
      <c r="H468" s="156">
        <f>IF(G468="c",H467+Table1[[#This Row],[Amount]],H467)</f>
        <v>0</v>
      </c>
      <c r="I468" s="156">
        <f>IF(G468="p1",I467+Table1[Amount],I467)</f>
        <v>0</v>
      </c>
      <c r="J468" s="156">
        <f>IF(G468="p2",J467+Table1[Amount],J467)</f>
        <v>0</v>
      </c>
      <c r="K468" s="154">
        <f>IF(G468="s",K467+Table1[[#This Row],[Amount]],K467)</f>
        <v>0</v>
      </c>
      <c r="L468" s="129"/>
      <c r="M468" s="129">
        <f>Table1[[#This Row],[Amount]]</f>
        <v>0</v>
      </c>
      <c r="N468" s="129"/>
      <c r="O468" s="130">
        <f>Table1[[#This Row],[Amount]]-Table1[[#This Row],[Amount1]]</f>
        <v>0</v>
      </c>
    </row>
    <row r="469" spans="1:15" x14ac:dyDescent="0.2">
      <c r="A469" s="99"/>
      <c r="B469" s="113"/>
      <c r="C469" s="103"/>
      <c r="D469" s="104"/>
      <c r="E469" s="101" t="e">
        <f>LOOKUP(D469,Accounts!A:A,Accounts!B:B)</f>
        <v>#N/A</v>
      </c>
      <c r="F469" s="147"/>
      <c r="G469" s="97"/>
      <c r="H469" s="156">
        <f>IF(G469="c",H468+Table1[[#This Row],[Amount]],H468)</f>
        <v>0</v>
      </c>
      <c r="I469" s="156">
        <f>IF(G469="p1",I468+Table1[Amount],I468)</f>
        <v>0</v>
      </c>
      <c r="J469" s="156">
        <f>IF(G469="p2",J468+Table1[Amount],J468)</f>
        <v>0</v>
      </c>
      <c r="K469" s="154">
        <f>IF(G469="s",K468+Table1[[#This Row],[Amount]],K468)</f>
        <v>0</v>
      </c>
      <c r="L469" s="129"/>
      <c r="M469" s="129">
        <f>Table1[[#This Row],[Amount]]</f>
        <v>0</v>
      </c>
      <c r="N469" s="129"/>
      <c r="O469" s="130">
        <f>Table1[[#This Row],[Amount]]-Table1[[#This Row],[Amount1]]</f>
        <v>0</v>
      </c>
    </row>
    <row r="470" spans="1:15" x14ac:dyDescent="0.2">
      <c r="A470" s="99"/>
      <c r="B470" s="113"/>
      <c r="C470" s="103"/>
      <c r="D470" s="104"/>
      <c r="E470" s="101" t="e">
        <f>LOOKUP(D470,Accounts!A:A,Accounts!B:B)</f>
        <v>#N/A</v>
      </c>
      <c r="F470" s="147"/>
      <c r="G470" s="97"/>
      <c r="H470" s="156">
        <f>IF(G470="c",H469+Table1[[#This Row],[Amount]],H469)</f>
        <v>0</v>
      </c>
      <c r="I470" s="156">
        <f>IF(G470="p1",I469+Table1[Amount],I469)</f>
        <v>0</v>
      </c>
      <c r="J470" s="156">
        <f>IF(G470="p2",J469+Table1[Amount],J469)</f>
        <v>0</v>
      </c>
      <c r="K470" s="154">
        <f>IF(G470="s",K469+Table1[[#This Row],[Amount]],K469)</f>
        <v>0</v>
      </c>
      <c r="L470" s="129"/>
      <c r="M470" s="129">
        <f>Table1[[#This Row],[Amount]]</f>
        <v>0</v>
      </c>
      <c r="N470" s="129"/>
      <c r="O470" s="130">
        <f>Table1[[#This Row],[Amount]]-Table1[[#This Row],[Amount1]]</f>
        <v>0</v>
      </c>
    </row>
    <row r="471" spans="1:15" x14ac:dyDescent="0.2">
      <c r="A471" s="99"/>
      <c r="B471" s="113"/>
      <c r="C471" s="103"/>
      <c r="D471" s="104"/>
      <c r="E471" s="101" t="e">
        <f>LOOKUP(D471,Accounts!A:A,Accounts!B:B)</f>
        <v>#N/A</v>
      </c>
      <c r="F471" s="147"/>
      <c r="G471" s="97"/>
      <c r="H471" s="156">
        <f>IF(G471="c",H470+Table1[[#This Row],[Amount]],H470)</f>
        <v>0</v>
      </c>
      <c r="I471" s="156">
        <f>IF(G471="p1",I470+Table1[Amount],I470)</f>
        <v>0</v>
      </c>
      <c r="J471" s="156">
        <f>IF(G471="p2",J470+Table1[Amount],J470)</f>
        <v>0</v>
      </c>
      <c r="K471" s="154">
        <f>IF(G471="s",K470+Table1[[#This Row],[Amount]],K470)</f>
        <v>0</v>
      </c>
      <c r="L471" s="129"/>
      <c r="M471" s="129">
        <f>Table1[[#This Row],[Amount]]</f>
        <v>0</v>
      </c>
      <c r="N471" s="129"/>
      <c r="O471" s="130">
        <f>Table1[[#This Row],[Amount]]-Table1[[#This Row],[Amount1]]</f>
        <v>0</v>
      </c>
    </row>
    <row r="472" spans="1:15" x14ac:dyDescent="0.2">
      <c r="A472" s="99"/>
      <c r="B472" s="113"/>
      <c r="C472" s="103"/>
      <c r="D472" s="104"/>
      <c r="E472" s="101" t="e">
        <f>LOOKUP(D472,Accounts!A:A,Accounts!B:B)</f>
        <v>#N/A</v>
      </c>
      <c r="F472" s="147"/>
      <c r="G472" s="97"/>
      <c r="H472" s="156">
        <f>IF(G472="c",H471+Table1[[#This Row],[Amount]],H471)</f>
        <v>0</v>
      </c>
      <c r="I472" s="156">
        <f>IF(G472="p1",I471+Table1[Amount],I471)</f>
        <v>0</v>
      </c>
      <c r="J472" s="156">
        <f>IF(G472="p2",J471+Table1[Amount],J471)</f>
        <v>0</v>
      </c>
      <c r="K472" s="154">
        <f>IF(G472="s",K471+Table1[[#This Row],[Amount]],K471)</f>
        <v>0</v>
      </c>
      <c r="L472" s="129"/>
      <c r="M472" s="129">
        <f>Table1[[#This Row],[Amount]]</f>
        <v>0</v>
      </c>
      <c r="N472" s="129"/>
      <c r="O472" s="130">
        <f>Table1[[#This Row],[Amount]]-Table1[[#This Row],[Amount1]]</f>
        <v>0</v>
      </c>
    </row>
    <row r="473" spans="1:15" x14ac:dyDescent="0.2">
      <c r="A473" s="99"/>
      <c r="B473" s="113"/>
      <c r="C473" s="103"/>
      <c r="D473" s="104"/>
      <c r="E473" s="101" t="e">
        <f>LOOKUP(D473,Accounts!A:A,Accounts!B:B)</f>
        <v>#N/A</v>
      </c>
      <c r="F473" s="147"/>
      <c r="G473" s="97"/>
      <c r="H473" s="156">
        <f>IF(G473="c",H472+Table1[[#This Row],[Amount]],H472)</f>
        <v>0</v>
      </c>
      <c r="I473" s="156">
        <f>IF(G473="p1",I472+Table1[Amount],I472)</f>
        <v>0</v>
      </c>
      <c r="J473" s="156">
        <f>IF(G473="p2",J472+Table1[Amount],J472)</f>
        <v>0</v>
      </c>
      <c r="K473" s="154">
        <f>IF(G473="s",K472+Table1[[#This Row],[Amount]],K472)</f>
        <v>0</v>
      </c>
      <c r="L473" s="129"/>
      <c r="M473" s="129">
        <f>Table1[[#This Row],[Amount]]</f>
        <v>0</v>
      </c>
      <c r="N473" s="129"/>
      <c r="O473" s="130">
        <f>Table1[[#This Row],[Amount]]-Table1[[#This Row],[Amount1]]</f>
        <v>0</v>
      </c>
    </row>
    <row r="474" spans="1:15" x14ac:dyDescent="0.2">
      <c r="A474" s="99"/>
      <c r="B474" s="113"/>
      <c r="C474" s="103"/>
      <c r="D474" s="104"/>
      <c r="E474" s="101" t="e">
        <f>LOOKUP(D474,Accounts!A:A,Accounts!B:B)</f>
        <v>#N/A</v>
      </c>
      <c r="F474" s="147"/>
      <c r="G474" s="97"/>
      <c r="H474" s="156">
        <f>IF(G474="c",H473+Table1[[#This Row],[Amount]],H473)</f>
        <v>0</v>
      </c>
      <c r="I474" s="156">
        <f>IF(G474="p1",I473+Table1[Amount],I473)</f>
        <v>0</v>
      </c>
      <c r="J474" s="156">
        <f>IF(G474="p2",J473+Table1[Amount],J473)</f>
        <v>0</v>
      </c>
      <c r="K474" s="154">
        <f>IF(G474="s",K473+Table1[[#This Row],[Amount]],K473)</f>
        <v>0</v>
      </c>
      <c r="L474" s="129"/>
      <c r="M474" s="129">
        <f>Table1[[#This Row],[Amount]]</f>
        <v>0</v>
      </c>
      <c r="N474" s="129"/>
      <c r="O474" s="130">
        <f>Table1[[#This Row],[Amount]]-Table1[[#This Row],[Amount1]]</f>
        <v>0</v>
      </c>
    </row>
    <row r="475" spans="1:15" x14ac:dyDescent="0.2">
      <c r="A475" s="99"/>
      <c r="B475" s="113"/>
      <c r="C475" s="103"/>
      <c r="D475" s="104"/>
      <c r="E475" s="101" t="e">
        <f>LOOKUP(D475,Accounts!A:A,Accounts!B:B)</f>
        <v>#N/A</v>
      </c>
      <c r="F475" s="147"/>
      <c r="G475" s="97"/>
      <c r="H475" s="156">
        <f>IF(G475="c",H474+Table1[[#This Row],[Amount]],H474)</f>
        <v>0</v>
      </c>
      <c r="I475" s="156">
        <f>IF(G475="p1",I474+Table1[Amount],I474)</f>
        <v>0</v>
      </c>
      <c r="J475" s="156">
        <f>IF(G475="p2",J474+Table1[Amount],J474)</f>
        <v>0</v>
      </c>
      <c r="K475" s="154">
        <f>IF(G475="s",K474+Table1[[#This Row],[Amount]],K474)</f>
        <v>0</v>
      </c>
      <c r="L475" s="129"/>
      <c r="M475" s="129">
        <f>Table1[[#This Row],[Amount]]</f>
        <v>0</v>
      </c>
      <c r="N475" s="129"/>
      <c r="O475" s="130">
        <f>Table1[[#This Row],[Amount]]-Table1[[#This Row],[Amount1]]</f>
        <v>0</v>
      </c>
    </row>
    <row r="476" spans="1:15" x14ac:dyDescent="0.2">
      <c r="A476" s="99"/>
      <c r="B476" s="113"/>
      <c r="C476" s="103"/>
      <c r="D476" s="104"/>
      <c r="E476" s="101" t="e">
        <f>LOOKUP(D476,Accounts!A:A,Accounts!B:B)</f>
        <v>#N/A</v>
      </c>
      <c r="F476" s="147"/>
      <c r="G476" s="97"/>
      <c r="H476" s="156">
        <f>IF(G476="c",H475+Table1[[#This Row],[Amount]],H475)</f>
        <v>0</v>
      </c>
      <c r="I476" s="156">
        <f>IF(G476="p1",I475+Table1[Amount],I475)</f>
        <v>0</v>
      </c>
      <c r="J476" s="156">
        <f>IF(G476="p2",J475+Table1[Amount],J475)</f>
        <v>0</v>
      </c>
      <c r="K476" s="154">
        <f>IF(G476="s",K475+Table1[[#This Row],[Amount]],K475)</f>
        <v>0</v>
      </c>
      <c r="L476" s="129"/>
      <c r="M476" s="129">
        <f>Table1[[#This Row],[Amount]]</f>
        <v>0</v>
      </c>
      <c r="N476" s="129"/>
      <c r="O476" s="130">
        <f>Table1[[#This Row],[Amount]]-Table1[[#This Row],[Amount1]]</f>
        <v>0</v>
      </c>
    </row>
    <row r="477" spans="1:15" x14ac:dyDescent="0.2">
      <c r="A477" s="99"/>
      <c r="B477" s="113"/>
      <c r="C477" s="103"/>
      <c r="D477" s="104"/>
      <c r="E477" s="101" t="e">
        <f>LOOKUP(D477,Accounts!A:A,Accounts!B:B)</f>
        <v>#N/A</v>
      </c>
      <c r="F477" s="147"/>
      <c r="G477" s="97"/>
      <c r="H477" s="156">
        <f>IF(G477="c",H476+Table1[[#This Row],[Amount]],H476)</f>
        <v>0</v>
      </c>
      <c r="I477" s="156">
        <f>IF(G477="p1",I476+Table1[Amount],I476)</f>
        <v>0</v>
      </c>
      <c r="J477" s="156">
        <f>IF(G477="p2",J476+Table1[Amount],J476)</f>
        <v>0</v>
      </c>
      <c r="K477" s="154">
        <f>IF(G477="s",K476+Table1[[#This Row],[Amount]],K476)</f>
        <v>0</v>
      </c>
      <c r="L477" s="129"/>
      <c r="M477" s="129">
        <f>Table1[[#This Row],[Amount]]</f>
        <v>0</v>
      </c>
      <c r="N477" s="129"/>
      <c r="O477" s="130">
        <f>Table1[[#This Row],[Amount]]-Table1[[#This Row],[Amount1]]</f>
        <v>0</v>
      </c>
    </row>
    <row r="478" spans="1:15" x14ac:dyDescent="0.2">
      <c r="A478" s="99"/>
      <c r="B478" s="113"/>
      <c r="C478" s="103"/>
      <c r="D478" s="104"/>
      <c r="E478" s="101" t="e">
        <f>LOOKUP(D478,Accounts!A:A,Accounts!B:B)</f>
        <v>#N/A</v>
      </c>
      <c r="F478" s="147"/>
      <c r="G478" s="97"/>
      <c r="H478" s="156">
        <f>IF(G478="c",H477+Table1[[#This Row],[Amount]],H477)</f>
        <v>0</v>
      </c>
      <c r="I478" s="156">
        <f>IF(G478="p1",I477+Table1[Amount],I477)</f>
        <v>0</v>
      </c>
      <c r="J478" s="156">
        <f>IF(G478="p2",J477+Table1[Amount],J477)</f>
        <v>0</v>
      </c>
      <c r="K478" s="154">
        <f>IF(G478="s",K477+Table1[[#This Row],[Amount]],K477)</f>
        <v>0</v>
      </c>
      <c r="L478" s="129"/>
      <c r="M478" s="129">
        <f>Table1[[#This Row],[Amount]]</f>
        <v>0</v>
      </c>
      <c r="N478" s="129"/>
      <c r="O478" s="130">
        <f>Table1[[#This Row],[Amount]]-Table1[[#This Row],[Amount1]]</f>
        <v>0</v>
      </c>
    </row>
    <row r="479" spans="1:15" x14ac:dyDescent="0.2">
      <c r="A479" s="99"/>
      <c r="B479" s="113"/>
      <c r="C479" s="103"/>
      <c r="D479" s="104"/>
      <c r="E479" s="101" t="e">
        <f>LOOKUP(D479,Accounts!A:A,Accounts!B:B)</f>
        <v>#N/A</v>
      </c>
      <c r="F479" s="147"/>
      <c r="G479" s="97"/>
      <c r="H479" s="156">
        <f>IF(G479="c",H478+Table1[[#This Row],[Amount]],H478)</f>
        <v>0</v>
      </c>
      <c r="I479" s="156">
        <f>IF(G479="p1",I478+Table1[Amount],I478)</f>
        <v>0</v>
      </c>
      <c r="J479" s="156">
        <f>IF(G479="p2",J478+Table1[Amount],J478)</f>
        <v>0</v>
      </c>
      <c r="K479" s="154">
        <f>IF(G479="s",K478+Table1[[#This Row],[Amount]],K478)</f>
        <v>0</v>
      </c>
      <c r="L479" s="129"/>
      <c r="M479" s="129">
        <f>Table1[[#This Row],[Amount]]</f>
        <v>0</v>
      </c>
      <c r="N479" s="129"/>
      <c r="O479" s="130">
        <f>Table1[[#This Row],[Amount]]-Table1[[#This Row],[Amount1]]</f>
        <v>0</v>
      </c>
    </row>
    <row r="480" spans="1:15" x14ac:dyDescent="0.2">
      <c r="A480" s="99"/>
      <c r="B480" s="113"/>
      <c r="C480" s="103"/>
      <c r="D480" s="104"/>
      <c r="E480" s="101" t="e">
        <f>LOOKUP(D480,Accounts!A:A,Accounts!B:B)</f>
        <v>#N/A</v>
      </c>
      <c r="F480" s="147"/>
      <c r="G480" s="97"/>
      <c r="H480" s="156">
        <f>IF(G480="c",H479+Table1[[#This Row],[Amount]],H479)</f>
        <v>0</v>
      </c>
      <c r="I480" s="156">
        <f>IF(G480="p1",I479+Table1[Amount],I479)</f>
        <v>0</v>
      </c>
      <c r="J480" s="156">
        <f>IF(G480="p2",J479+Table1[Amount],J479)</f>
        <v>0</v>
      </c>
      <c r="K480" s="154">
        <f>IF(G480="s",K479+Table1[[#This Row],[Amount]],K479)</f>
        <v>0</v>
      </c>
      <c r="L480" s="129"/>
      <c r="M480" s="129">
        <f>Table1[[#This Row],[Amount]]</f>
        <v>0</v>
      </c>
      <c r="N480" s="129"/>
      <c r="O480" s="130">
        <f>Table1[[#This Row],[Amount]]-Table1[[#This Row],[Amount1]]</f>
        <v>0</v>
      </c>
    </row>
    <row r="481" spans="1:15" x14ac:dyDescent="0.2">
      <c r="A481" s="99"/>
      <c r="B481" s="113"/>
      <c r="C481" s="103"/>
      <c r="D481" s="104"/>
      <c r="E481" s="101" t="e">
        <f>LOOKUP(D481,Accounts!A:A,Accounts!B:B)</f>
        <v>#N/A</v>
      </c>
      <c r="F481" s="147"/>
      <c r="G481" s="97"/>
      <c r="H481" s="156">
        <f>IF(G481="c",H480+Table1[[#This Row],[Amount]],H480)</f>
        <v>0</v>
      </c>
      <c r="I481" s="156">
        <f>IF(G481="p1",I480+Table1[Amount],I480)</f>
        <v>0</v>
      </c>
      <c r="J481" s="156">
        <f>IF(G481="p2",J480+Table1[Amount],J480)</f>
        <v>0</v>
      </c>
      <c r="K481" s="154">
        <f>IF(G481="s",K480+Table1[[#This Row],[Amount]],K480)</f>
        <v>0</v>
      </c>
      <c r="L481" s="129"/>
      <c r="M481" s="129">
        <f>Table1[[#This Row],[Amount]]</f>
        <v>0</v>
      </c>
      <c r="N481" s="129"/>
      <c r="O481" s="130">
        <f>Table1[[#This Row],[Amount]]-Table1[[#This Row],[Amount1]]</f>
        <v>0</v>
      </c>
    </row>
    <row r="482" spans="1:15" x14ac:dyDescent="0.2">
      <c r="A482" s="99"/>
      <c r="B482" s="113"/>
      <c r="C482" s="103"/>
      <c r="D482" s="104"/>
      <c r="E482" s="101" t="e">
        <f>LOOKUP(D482,Accounts!A:A,Accounts!B:B)</f>
        <v>#N/A</v>
      </c>
      <c r="F482" s="147"/>
      <c r="G482" s="97"/>
      <c r="H482" s="156">
        <f>IF(G482="c",H481+Table1[[#This Row],[Amount]],H481)</f>
        <v>0</v>
      </c>
      <c r="I482" s="156">
        <f>IF(G482="p1",I481+Table1[Amount],I481)</f>
        <v>0</v>
      </c>
      <c r="J482" s="156">
        <f>IF(G482="p2",J481+Table1[Amount],J481)</f>
        <v>0</v>
      </c>
      <c r="K482" s="154">
        <f>IF(G482="s",K481+Table1[[#This Row],[Amount]],K481)</f>
        <v>0</v>
      </c>
      <c r="L482" s="129"/>
      <c r="M482" s="129">
        <f>Table1[[#This Row],[Amount]]</f>
        <v>0</v>
      </c>
      <c r="N482" s="129"/>
      <c r="O482" s="130">
        <f>Table1[[#This Row],[Amount]]-Table1[[#This Row],[Amount1]]</f>
        <v>0</v>
      </c>
    </row>
    <row r="483" spans="1:15" x14ac:dyDescent="0.2">
      <c r="A483" s="99"/>
      <c r="B483" s="93"/>
      <c r="C483" s="103"/>
      <c r="D483" s="104"/>
      <c r="E483" s="101" t="e">
        <f>LOOKUP(D483,Accounts!A:A,Accounts!B:B)</f>
        <v>#N/A</v>
      </c>
      <c r="F483" s="147"/>
      <c r="G483" s="97"/>
      <c r="H483" s="156">
        <f>IF(G483="c",H482+Table1[[#This Row],[Amount]],H482)</f>
        <v>0</v>
      </c>
      <c r="I483" s="156">
        <f>IF(G483="p1",I482+Table1[Amount],I482)</f>
        <v>0</v>
      </c>
      <c r="J483" s="156">
        <f>IF(G483="p2",J482+Table1[Amount],J482)</f>
        <v>0</v>
      </c>
      <c r="K483" s="154">
        <f>IF(G483="s",K482+Table1[[#This Row],[Amount]],K482)</f>
        <v>0</v>
      </c>
      <c r="L483" s="129"/>
      <c r="M483" s="129">
        <f>Table1[[#This Row],[Amount]]</f>
        <v>0</v>
      </c>
      <c r="N483" s="129"/>
      <c r="O483" s="130">
        <f>Table1[[#This Row],[Amount]]-Table1[[#This Row],[Amount1]]</f>
        <v>0</v>
      </c>
    </row>
    <row r="484" spans="1:15" x14ac:dyDescent="0.2">
      <c r="A484" s="99"/>
      <c r="B484" s="113"/>
      <c r="C484" s="103"/>
      <c r="D484" s="104"/>
      <c r="E484" s="101" t="e">
        <f>LOOKUP(D484,Accounts!A:A,Accounts!B:B)</f>
        <v>#N/A</v>
      </c>
      <c r="F484" s="147"/>
      <c r="G484" s="97"/>
      <c r="H484" s="156">
        <f>IF(G484="c",H483+Table1[[#This Row],[Amount]],H483)</f>
        <v>0</v>
      </c>
      <c r="I484" s="156">
        <f>IF(G484="p1",I483+Table1[Amount],I483)</f>
        <v>0</v>
      </c>
      <c r="J484" s="156">
        <f>IF(G484="p2",J483+Table1[Amount],J483)</f>
        <v>0</v>
      </c>
      <c r="K484" s="154">
        <f>IF(G484="s",K483+Table1[[#This Row],[Amount]],K483)</f>
        <v>0</v>
      </c>
      <c r="L484" s="129"/>
      <c r="M484" s="129">
        <f>Table1[[#This Row],[Amount]]</f>
        <v>0</v>
      </c>
      <c r="N484" s="129"/>
      <c r="O484" s="130">
        <f>Table1[[#This Row],[Amount]]-Table1[[#This Row],[Amount1]]</f>
        <v>0</v>
      </c>
    </row>
    <row r="485" spans="1:15" x14ac:dyDescent="0.2">
      <c r="A485" s="99"/>
      <c r="B485" s="93"/>
      <c r="C485" s="103"/>
      <c r="D485" s="104"/>
      <c r="E485" s="101" t="e">
        <f>LOOKUP(D485,Accounts!A:A,Accounts!B:B)</f>
        <v>#N/A</v>
      </c>
      <c r="F485" s="147"/>
      <c r="G485" s="97"/>
      <c r="H485" s="156">
        <f>IF(G485="c",H484+Table1[[#This Row],[Amount]],H484)</f>
        <v>0</v>
      </c>
      <c r="I485" s="156">
        <f>IF(G485="p1",I484+Table1[Amount],I484)</f>
        <v>0</v>
      </c>
      <c r="J485" s="156">
        <f>IF(G485="p2",J484+Table1[Amount],J484)</f>
        <v>0</v>
      </c>
      <c r="K485" s="154">
        <f>IF(G485="s",K484+Table1[[#This Row],[Amount]],K484)</f>
        <v>0</v>
      </c>
      <c r="L485" s="129"/>
      <c r="M485" s="129">
        <f>Table1[[#This Row],[Amount]]</f>
        <v>0</v>
      </c>
      <c r="N485" s="129"/>
      <c r="O485" s="130">
        <f>Table1[[#This Row],[Amount]]-Table1[[#This Row],[Amount1]]</f>
        <v>0</v>
      </c>
    </row>
    <row r="486" spans="1:15" x14ac:dyDescent="0.2">
      <c r="A486" s="99"/>
      <c r="B486" s="113"/>
      <c r="C486" s="103"/>
      <c r="D486" s="104"/>
      <c r="E486" s="101" t="e">
        <f>LOOKUP(D486,Accounts!A:A,Accounts!B:B)</f>
        <v>#N/A</v>
      </c>
      <c r="F486" s="147"/>
      <c r="G486" s="97"/>
      <c r="H486" s="156">
        <f>IF(G486="c",H485+Table1[[#This Row],[Amount]],H485)</f>
        <v>0</v>
      </c>
      <c r="I486" s="156">
        <f>IF(G486="p1",I485+Table1[Amount],I485)</f>
        <v>0</v>
      </c>
      <c r="J486" s="156">
        <f>IF(G486="p2",J485+Table1[Amount],J485)</f>
        <v>0</v>
      </c>
      <c r="K486" s="154">
        <f>IF(G486="s",K485+Table1[[#This Row],[Amount]],K485)</f>
        <v>0</v>
      </c>
      <c r="L486" s="129"/>
      <c r="M486" s="129">
        <f>Table1[[#This Row],[Amount]]</f>
        <v>0</v>
      </c>
      <c r="N486" s="129"/>
      <c r="O486" s="130">
        <f>Table1[[#This Row],[Amount]]-Table1[[#This Row],[Amount1]]</f>
        <v>0</v>
      </c>
    </row>
    <row r="487" spans="1:15" x14ac:dyDescent="0.2">
      <c r="A487" s="99"/>
      <c r="B487" s="113"/>
      <c r="C487" s="103"/>
      <c r="D487" s="104"/>
      <c r="E487" s="101" t="e">
        <f>LOOKUP(D487,Accounts!A:A,Accounts!B:B)</f>
        <v>#N/A</v>
      </c>
      <c r="F487" s="147"/>
      <c r="G487" s="97"/>
      <c r="H487" s="156">
        <f>IF(G487="c",H486+Table1[[#This Row],[Amount]],H486)</f>
        <v>0</v>
      </c>
      <c r="I487" s="156">
        <f>IF(G487="p1",I486+Table1[Amount],I486)</f>
        <v>0</v>
      </c>
      <c r="J487" s="156">
        <f>IF(G487="p2",J486+Table1[Amount],J486)</f>
        <v>0</v>
      </c>
      <c r="K487" s="154">
        <f>IF(G487="s",K486+Table1[[#This Row],[Amount]],K486)</f>
        <v>0</v>
      </c>
      <c r="L487" s="129"/>
      <c r="M487" s="129">
        <f>Table1[[#This Row],[Amount]]</f>
        <v>0</v>
      </c>
      <c r="N487" s="129"/>
      <c r="O487" s="130">
        <f>Table1[[#This Row],[Amount]]-Table1[[#This Row],[Amount1]]</f>
        <v>0</v>
      </c>
    </row>
    <row r="488" spans="1:15" x14ac:dyDescent="0.2">
      <c r="A488" s="99"/>
      <c r="B488" s="113"/>
      <c r="C488" s="103"/>
      <c r="D488" s="104"/>
      <c r="E488" s="101" t="e">
        <f>LOOKUP(D488,Accounts!A:A,Accounts!B:B)</f>
        <v>#N/A</v>
      </c>
      <c r="F488" s="147"/>
      <c r="G488" s="97"/>
      <c r="H488" s="156">
        <f>IF(G488="c",H487+Table1[[#This Row],[Amount]],H487)</f>
        <v>0</v>
      </c>
      <c r="I488" s="156">
        <f>IF(G488="p1",I487+Table1[Amount],I487)</f>
        <v>0</v>
      </c>
      <c r="J488" s="156">
        <f>IF(G488="p2",J487+Table1[Amount],J487)</f>
        <v>0</v>
      </c>
      <c r="K488" s="154">
        <f>IF(G488="s",K487+Table1[[#This Row],[Amount]],K487)</f>
        <v>0</v>
      </c>
      <c r="L488" s="129"/>
      <c r="M488" s="129">
        <f>Table1[[#This Row],[Amount]]</f>
        <v>0</v>
      </c>
      <c r="N488" s="129"/>
      <c r="O488" s="130">
        <f>Table1[[#This Row],[Amount]]-Table1[[#This Row],[Amount1]]</f>
        <v>0</v>
      </c>
    </row>
    <row r="489" spans="1:15" x14ac:dyDescent="0.2">
      <c r="A489" s="99"/>
      <c r="B489" s="113"/>
      <c r="C489" s="103"/>
      <c r="D489" s="104"/>
      <c r="E489" s="101" t="e">
        <f>LOOKUP(D489,Accounts!A:A,Accounts!B:B)</f>
        <v>#N/A</v>
      </c>
      <c r="F489" s="147"/>
      <c r="G489" s="97"/>
      <c r="H489" s="156">
        <f>IF(G489="c",H488+Table1[[#This Row],[Amount]],H488)</f>
        <v>0</v>
      </c>
      <c r="I489" s="156">
        <f>IF(G489="p1",I488+Table1[Amount],I488)</f>
        <v>0</v>
      </c>
      <c r="J489" s="156">
        <f>IF(G489="p2",J488+Table1[Amount],J488)</f>
        <v>0</v>
      </c>
      <c r="K489" s="154">
        <f>IF(G489="s",K488+Table1[[#This Row],[Amount]],K488)</f>
        <v>0</v>
      </c>
      <c r="L489" s="129"/>
      <c r="M489" s="129">
        <f>Table1[[#This Row],[Amount]]</f>
        <v>0</v>
      </c>
      <c r="N489" s="129"/>
      <c r="O489" s="130">
        <f>Table1[[#This Row],[Amount]]-Table1[[#This Row],[Amount1]]</f>
        <v>0</v>
      </c>
    </row>
    <row r="490" spans="1:15" x14ac:dyDescent="0.2">
      <c r="A490" s="99"/>
      <c r="B490" s="113"/>
      <c r="C490" s="103"/>
      <c r="D490" s="104"/>
      <c r="E490" s="101" t="e">
        <f>LOOKUP(D490,Accounts!A:A,Accounts!B:B)</f>
        <v>#N/A</v>
      </c>
      <c r="F490" s="147"/>
      <c r="G490" s="97"/>
      <c r="H490" s="156">
        <f>IF(G490="c",H489+Table1[[#This Row],[Amount]],H489)</f>
        <v>0</v>
      </c>
      <c r="I490" s="156">
        <f>IF(G490="p1",I489+Table1[Amount],I489)</f>
        <v>0</v>
      </c>
      <c r="J490" s="156">
        <f>IF(G490="p2",J489+Table1[Amount],J489)</f>
        <v>0</v>
      </c>
      <c r="K490" s="154">
        <f>IF(G490="s",K489+Table1[[#This Row],[Amount]],K489)</f>
        <v>0</v>
      </c>
      <c r="L490" s="129"/>
      <c r="M490" s="129">
        <f>Table1[[#This Row],[Amount]]</f>
        <v>0</v>
      </c>
      <c r="N490" s="129"/>
      <c r="O490" s="130">
        <f>Table1[[#This Row],[Amount]]-Table1[[#This Row],[Amount1]]</f>
        <v>0</v>
      </c>
    </row>
    <row r="491" spans="1:15" x14ac:dyDescent="0.2">
      <c r="A491" s="99"/>
      <c r="B491" s="113"/>
      <c r="C491" s="103"/>
      <c r="D491" s="104"/>
      <c r="E491" s="101" t="e">
        <f>LOOKUP(D491,Accounts!A:A,Accounts!B:B)</f>
        <v>#N/A</v>
      </c>
      <c r="F491" s="147"/>
      <c r="G491" s="97"/>
      <c r="H491" s="156">
        <f>IF(G491="c",H490+Table1[[#This Row],[Amount]],H490)</f>
        <v>0</v>
      </c>
      <c r="I491" s="156">
        <f>IF(G491="p1",I490+Table1[Amount],I490)</f>
        <v>0</v>
      </c>
      <c r="J491" s="156">
        <f>IF(G491="p2",J490+Table1[Amount],J490)</f>
        <v>0</v>
      </c>
      <c r="K491" s="154">
        <f>IF(G491="s",K490+Table1[[#This Row],[Amount]],K490)</f>
        <v>0</v>
      </c>
      <c r="L491" s="129"/>
      <c r="M491" s="129">
        <f>Table1[[#This Row],[Amount]]</f>
        <v>0</v>
      </c>
      <c r="N491" s="129"/>
      <c r="O491" s="130">
        <f>Table1[[#This Row],[Amount]]-Table1[[#This Row],[Amount1]]</f>
        <v>0</v>
      </c>
    </row>
    <row r="492" spans="1:15" x14ac:dyDescent="0.2">
      <c r="A492" s="99"/>
      <c r="B492" s="113"/>
      <c r="C492" s="103"/>
      <c r="D492" s="104"/>
      <c r="E492" s="101" t="e">
        <f>LOOKUP(D492,Accounts!A:A,Accounts!B:B)</f>
        <v>#N/A</v>
      </c>
      <c r="F492" s="147"/>
      <c r="G492" s="97"/>
      <c r="H492" s="156">
        <f>IF(G492="c",H491+Table1[[#This Row],[Amount]],H491)</f>
        <v>0</v>
      </c>
      <c r="I492" s="156">
        <f>IF(G492="p1",I491+Table1[Amount],I491)</f>
        <v>0</v>
      </c>
      <c r="J492" s="156">
        <f>IF(G492="p2",J491+Table1[Amount],J491)</f>
        <v>0</v>
      </c>
      <c r="K492" s="154">
        <f>IF(G492="s",K491+Table1[[#This Row],[Amount]],K491)</f>
        <v>0</v>
      </c>
      <c r="L492" s="129"/>
      <c r="M492" s="129">
        <f>Table1[[#This Row],[Amount]]</f>
        <v>0</v>
      </c>
      <c r="N492" s="129"/>
      <c r="O492" s="130">
        <f>Table1[[#This Row],[Amount]]-Table1[[#This Row],[Amount1]]</f>
        <v>0</v>
      </c>
    </row>
    <row r="493" spans="1:15" x14ac:dyDescent="0.2">
      <c r="A493" s="99"/>
      <c r="B493" s="113"/>
      <c r="C493" s="103"/>
      <c r="D493" s="104"/>
      <c r="E493" s="101" t="e">
        <f>LOOKUP(D493,Accounts!A:A,Accounts!B:B)</f>
        <v>#N/A</v>
      </c>
      <c r="F493" s="147"/>
      <c r="G493" s="97"/>
      <c r="H493" s="156">
        <f>IF(G493="c",H492+Table1[[#This Row],[Amount]],H492)</f>
        <v>0</v>
      </c>
      <c r="I493" s="156">
        <f>IF(G493="p1",I492+Table1[Amount],I492)</f>
        <v>0</v>
      </c>
      <c r="J493" s="156">
        <f>IF(G493="p2",J492+Table1[Amount],J492)</f>
        <v>0</v>
      </c>
      <c r="K493" s="154">
        <f>IF(G493="s",K492+Table1[[#This Row],[Amount]],K492)</f>
        <v>0</v>
      </c>
      <c r="L493" s="129"/>
      <c r="M493" s="129">
        <f>Table1[[#This Row],[Amount]]</f>
        <v>0</v>
      </c>
      <c r="N493" s="129"/>
      <c r="O493" s="130">
        <f>Table1[[#This Row],[Amount]]-Table1[[#This Row],[Amount1]]</f>
        <v>0</v>
      </c>
    </row>
    <row r="494" spans="1:15" x14ac:dyDescent="0.2">
      <c r="A494" s="99"/>
      <c r="B494" s="113"/>
      <c r="C494" s="103"/>
      <c r="D494" s="104"/>
      <c r="E494" s="101" t="e">
        <f>LOOKUP(D494,Accounts!A:A,Accounts!B:B)</f>
        <v>#N/A</v>
      </c>
      <c r="F494" s="147"/>
      <c r="G494" s="97"/>
      <c r="H494" s="156">
        <f>IF(G494="c",H493+Table1[[#This Row],[Amount]],H493)</f>
        <v>0</v>
      </c>
      <c r="I494" s="156">
        <f>IF(G494="p1",I493+Table1[Amount],I493)</f>
        <v>0</v>
      </c>
      <c r="J494" s="156">
        <f>IF(G494="p2",J493+Table1[Amount],J493)</f>
        <v>0</v>
      </c>
      <c r="K494" s="154">
        <f>IF(G494="s",K493+Table1[[#This Row],[Amount]],K493)</f>
        <v>0</v>
      </c>
      <c r="L494" s="129"/>
      <c r="M494" s="129">
        <f>Table1[[#This Row],[Amount]]</f>
        <v>0</v>
      </c>
      <c r="N494" s="129"/>
      <c r="O494" s="130">
        <f>Table1[[#This Row],[Amount]]-Table1[[#This Row],[Amount1]]</f>
        <v>0</v>
      </c>
    </row>
    <row r="495" spans="1:15" x14ac:dyDescent="0.2">
      <c r="A495" s="99"/>
      <c r="B495" s="113"/>
      <c r="C495" s="103"/>
      <c r="D495" s="104"/>
      <c r="E495" s="101" t="e">
        <f>LOOKUP(D495,Accounts!A:A,Accounts!B:B)</f>
        <v>#N/A</v>
      </c>
      <c r="F495" s="147"/>
      <c r="G495" s="97"/>
      <c r="H495" s="156">
        <f>IF(G495="c",H494+Table1[[#This Row],[Amount]],H494)</f>
        <v>0</v>
      </c>
      <c r="I495" s="156">
        <f>IF(G495="p1",I494+Table1[Amount],I494)</f>
        <v>0</v>
      </c>
      <c r="J495" s="156">
        <f>IF(G495="p2",J494+Table1[Amount],J494)</f>
        <v>0</v>
      </c>
      <c r="K495" s="154">
        <f>IF(G495="s",K494+Table1[[#This Row],[Amount]],K494)</f>
        <v>0</v>
      </c>
      <c r="L495" s="129"/>
      <c r="M495" s="129">
        <f>Table1[[#This Row],[Amount]]</f>
        <v>0</v>
      </c>
      <c r="N495" s="129"/>
      <c r="O495" s="130">
        <f>Table1[[#This Row],[Amount]]-Table1[[#This Row],[Amount1]]</f>
        <v>0</v>
      </c>
    </row>
    <row r="496" spans="1:15" x14ac:dyDescent="0.2">
      <c r="A496" s="99"/>
      <c r="B496" s="113"/>
      <c r="C496" s="103"/>
      <c r="D496" s="104"/>
      <c r="E496" s="101" t="e">
        <f>LOOKUP(D496,Accounts!A:A,Accounts!B:B)</f>
        <v>#N/A</v>
      </c>
      <c r="F496" s="147"/>
      <c r="G496" s="97"/>
      <c r="H496" s="156">
        <f>IF(G496="c",H495+Table1[[#This Row],[Amount]],H495)</f>
        <v>0</v>
      </c>
      <c r="I496" s="156">
        <f>IF(G496="p1",I495+Table1[Amount],I495)</f>
        <v>0</v>
      </c>
      <c r="J496" s="156">
        <f>IF(G496="p2",J495+Table1[Amount],J495)</f>
        <v>0</v>
      </c>
      <c r="K496" s="154">
        <f>IF(G496="s",K495+Table1[[#This Row],[Amount]],K495)</f>
        <v>0</v>
      </c>
      <c r="L496" s="129"/>
      <c r="M496" s="129">
        <f>Table1[[#This Row],[Amount]]</f>
        <v>0</v>
      </c>
      <c r="N496" s="129"/>
      <c r="O496" s="130">
        <f>Table1[[#This Row],[Amount]]-Table1[[#This Row],[Amount1]]</f>
        <v>0</v>
      </c>
    </row>
    <row r="497" spans="1:15" x14ac:dyDescent="0.2">
      <c r="A497" s="99"/>
      <c r="B497" s="113"/>
      <c r="C497" s="103"/>
      <c r="D497" s="104"/>
      <c r="E497" s="101" t="e">
        <f>LOOKUP(D497,Accounts!A:A,Accounts!B:B)</f>
        <v>#N/A</v>
      </c>
      <c r="F497" s="147"/>
      <c r="G497" s="97"/>
      <c r="H497" s="156">
        <f>IF(G497="c",H496+Table1[[#This Row],[Amount]],H496)</f>
        <v>0</v>
      </c>
      <c r="I497" s="156">
        <f>IF(G497="p1",I496+Table1[Amount],I496)</f>
        <v>0</v>
      </c>
      <c r="J497" s="156">
        <f>IF(G497="p2",J496+Table1[Amount],J496)</f>
        <v>0</v>
      </c>
      <c r="K497" s="154">
        <f>IF(G497="s",K496+Table1[[#This Row],[Amount]],K496)</f>
        <v>0</v>
      </c>
      <c r="L497" s="129"/>
      <c r="M497" s="129">
        <f>Table1[[#This Row],[Amount]]</f>
        <v>0</v>
      </c>
      <c r="N497" s="129"/>
      <c r="O497" s="130">
        <f>Table1[[#This Row],[Amount]]-Table1[[#This Row],[Amount1]]</f>
        <v>0</v>
      </c>
    </row>
    <row r="498" spans="1:15" x14ac:dyDescent="0.2">
      <c r="A498" s="99"/>
      <c r="B498" s="113"/>
      <c r="C498" s="103"/>
      <c r="D498" s="104"/>
      <c r="E498" s="101" t="e">
        <f>LOOKUP(D498,Accounts!A:A,Accounts!B:B)</f>
        <v>#N/A</v>
      </c>
      <c r="F498" s="147"/>
      <c r="G498" s="97"/>
      <c r="H498" s="156">
        <f>IF(G498="c",H497+Table1[[#This Row],[Amount]],H497)</f>
        <v>0</v>
      </c>
      <c r="I498" s="156">
        <f>IF(G498="p1",I497+Table1[Amount],I497)</f>
        <v>0</v>
      </c>
      <c r="J498" s="156">
        <f>IF(G498="p2",J497+Table1[Amount],J497)</f>
        <v>0</v>
      </c>
      <c r="K498" s="154">
        <f>IF(G498="s",K497+Table1[[#This Row],[Amount]],K497)</f>
        <v>0</v>
      </c>
      <c r="L498" s="129"/>
      <c r="M498" s="129">
        <f>Table1[[#This Row],[Amount]]</f>
        <v>0</v>
      </c>
      <c r="N498" s="129"/>
      <c r="O498" s="130">
        <f>Table1[[#This Row],[Amount]]-Table1[[#This Row],[Amount1]]</f>
        <v>0</v>
      </c>
    </row>
    <row r="499" spans="1:15" x14ac:dyDescent="0.2">
      <c r="A499" s="99"/>
      <c r="B499" s="113"/>
      <c r="C499" s="103"/>
      <c r="D499" s="104"/>
      <c r="E499" s="101" t="e">
        <f>LOOKUP(D499,Accounts!A:A,Accounts!B:B)</f>
        <v>#N/A</v>
      </c>
      <c r="F499" s="147"/>
      <c r="G499" s="97"/>
      <c r="H499" s="156">
        <f>IF(G499="c",H498+Table1[[#This Row],[Amount]],H498)</f>
        <v>0</v>
      </c>
      <c r="I499" s="156">
        <f>IF(G499="p1",I498+Table1[Amount],I498)</f>
        <v>0</v>
      </c>
      <c r="J499" s="156">
        <f>IF(G499="p2",J498+Table1[Amount],J498)</f>
        <v>0</v>
      </c>
      <c r="K499" s="154">
        <f>IF(G499="s",K498+Table1[[#This Row],[Amount]],K498)</f>
        <v>0</v>
      </c>
      <c r="L499" s="129"/>
      <c r="M499" s="129">
        <f>Table1[[#This Row],[Amount]]</f>
        <v>0</v>
      </c>
      <c r="N499" s="129"/>
      <c r="O499" s="130">
        <f>Table1[[#This Row],[Amount]]-Table1[[#This Row],[Amount1]]</f>
        <v>0</v>
      </c>
    </row>
    <row r="500" spans="1:15" x14ac:dyDescent="0.2">
      <c r="A500" s="99"/>
      <c r="B500" s="113"/>
      <c r="C500" s="103"/>
      <c r="D500" s="104"/>
      <c r="E500" s="101" t="e">
        <f>LOOKUP(D500,Accounts!A:A,Accounts!B:B)</f>
        <v>#N/A</v>
      </c>
      <c r="F500" s="147"/>
      <c r="G500" s="97"/>
      <c r="H500" s="156">
        <f>IF(G500="c",H499+Table1[[#This Row],[Amount]],H499)</f>
        <v>0</v>
      </c>
      <c r="I500" s="156">
        <f>IF(G500="p1",I499+Table1[Amount],I499)</f>
        <v>0</v>
      </c>
      <c r="J500" s="156">
        <f>IF(G500="p2",J499+Table1[Amount],J499)</f>
        <v>0</v>
      </c>
      <c r="K500" s="154">
        <f>IF(G500="s",K499+Table1[[#This Row],[Amount]],K499)</f>
        <v>0</v>
      </c>
      <c r="L500" s="129"/>
      <c r="M500" s="129">
        <f>Table1[[#This Row],[Amount]]</f>
        <v>0</v>
      </c>
      <c r="N500" s="129"/>
      <c r="O500" s="130">
        <f>Table1[[#This Row],[Amount]]-Table1[[#This Row],[Amount1]]</f>
        <v>0</v>
      </c>
    </row>
    <row r="501" spans="1:15" x14ac:dyDescent="0.2">
      <c r="A501" s="99"/>
      <c r="B501" s="113"/>
      <c r="C501" s="103"/>
      <c r="D501" s="104"/>
      <c r="E501" s="101" t="e">
        <f>LOOKUP(D501,Accounts!A:A,Accounts!B:B)</f>
        <v>#N/A</v>
      </c>
      <c r="F501" s="147"/>
      <c r="G501" s="97"/>
      <c r="H501" s="156">
        <f>IF(G501="c",H500+Table1[[#This Row],[Amount]],H500)</f>
        <v>0</v>
      </c>
      <c r="I501" s="156">
        <f>IF(G501="p1",I500+Table1[Amount],I500)</f>
        <v>0</v>
      </c>
      <c r="J501" s="156">
        <f>IF(G501="p2",J500+Table1[Amount],J500)</f>
        <v>0</v>
      </c>
      <c r="K501" s="154">
        <f>IF(G501="s",K500+Table1[[#This Row],[Amount]],K500)</f>
        <v>0</v>
      </c>
      <c r="L501" s="129"/>
      <c r="M501" s="129">
        <f>Table1[[#This Row],[Amount]]</f>
        <v>0</v>
      </c>
      <c r="N501" s="129"/>
      <c r="O501" s="130">
        <f>Table1[[#This Row],[Amount]]-Table1[[#This Row],[Amount1]]</f>
        <v>0</v>
      </c>
    </row>
    <row r="502" spans="1:15" x14ac:dyDescent="0.2">
      <c r="A502" s="99"/>
      <c r="B502" s="113"/>
      <c r="C502" s="103"/>
      <c r="D502" s="104"/>
      <c r="E502" s="101" t="e">
        <f>LOOKUP(D502,Accounts!A:A,Accounts!B:B)</f>
        <v>#N/A</v>
      </c>
      <c r="F502" s="147"/>
      <c r="G502" s="97"/>
      <c r="H502" s="156">
        <f>IF(G502="c",H501+Table1[[#This Row],[Amount]],H501)</f>
        <v>0</v>
      </c>
      <c r="I502" s="156">
        <f>IF(G502="p1",I501+Table1[Amount],I501)</f>
        <v>0</v>
      </c>
      <c r="J502" s="156">
        <f>IF(G502="p2",J501+Table1[Amount],J501)</f>
        <v>0</v>
      </c>
      <c r="K502" s="154">
        <f>IF(G502="s",K501+Table1[[#This Row],[Amount]],K501)</f>
        <v>0</v>
      </c>
      <c r="L502" s="129"/>
      <c r="M502" s="129">
        <f>Table1[[#This Row],[Amount]]</f>
        <v>0</v>
      </c>
      <c r="N502" s="129"/>
      <c r="O502" s="130">
        <f>Table1[[#This Row],[Amount]]-Table1[[#This Row],[Amount1]]</f>
        <v>0</v>
      </c>
    </row>
    <row r="503" spans="1:15" x14ac:dyDescent="0.2">
      <c r="A503" s="99"/>
      <c r="B503" s="113"/>
      <c r="C503" s="103"/>
      <c r="D503" s="104"/>
      <c r="E503" s="101" t="e">
        <f>LOOKUP(D503,Accounts!A:A,Accounts!B:B)</f>
        <v>#N/A</v>
      </c>
      <c r="F503" s="147"/>
      <c r="G503" s="97"/>
      <c r="H503" s="156">
        <f>IF(G503="c",H502+Table1[[#This Row],[Amount]],H502)</f>
        <v>0</v>
      </c>
      <c r="I503" s="156">
        <f>IF(G503="p1",I502+Table1[Amount],I502)</f>
        <v>0</v>
      </c>
      <c r="J503" s="156">
        <f>IF(G503="p2",J502+Table1[Amount],J502)</f>
        <v>0</v>
      </c>
      <c r="K503" s="154">
        <f>IF(G503="s",K502+Table1[[#This Row],[Amount]],K502)</f>
        <v>0</v>
      </c>
      <c r="L503" s="129"/>
      <c r="M503" s="129">
        <f>Table1[[#This Row],[Amount]]</f>
        <v>0</v>
      </c>
      <c r="N503" s="129"/>
      <c r="O503" s="130">
        <f>Table1[[#This Row],[Amount]]-Table1[[#This Row],[Amount1]]</f>
        <v>0</v>
      </c>
    </row>
    <row r="504" spans="1:15" x14ac:dyDescent="0.2">
      <c r="A504" s="99"/>
      <c r="B504" s="113"/>
      <c r="C504" s="103"/>
      <c r="D504" s="104"/>
      <c r="E504" s="101" t="e">
        <f>LOOKUP(D504,Accounts!A:A,Accounts!B:B)</f>
        <v>#N/A</v>
      </c>
      <c r="F504" s="147"/>
      <c r="G504" s="97"/>
      <c r="H504" s="156">
        <f>IF(G504="c",H503+Table1[[#This Row],[Amount]],H503)</f>
        <v>0</v>
      </c>
      <c r="I504" s="156">
        <f>IF(G504="p1",I503+Table1[Amount],I503)</f>
        <v>0</v>
      </c>
      <c r="J504" s="156">
        <f>IF(G504="p2",J503+Table1[Amount],J503)</f>
        <v>0</v>
      </c>
      <c r="K504" s="154">
        <f>IF(G504="s",K503+Table1[[#This Row],[Amount]],K503)</f>
        <v>0</v>
      </c>
      <c r="L504" s="129"/>
      <c r="M504" s="129">
        <f>Table1[[#This Row],[Amount]]</f>
        <v>0</v>
      </c>
      <c r="N504" s="129"/>
      <c r="O504" s="130">
        <f>Table1[[#This Row],[Amount]]-Table1[[#This Row],[Amount1]]</f>
        <v>0</v>
      </c>
    </row>
    <row r="505" spans="1:15" x14ac:dyDescent="0.2">
      <c r="A505" s="99"/>
      <c r="B505" s="113"/>
      <c r="C505" s="103"/>
      <c r="D505" s="104"/>
      <c r="E505" s="101" t="e">
        <f>LOOKUP(D505,Accounts!A:A,Accounts!B:B)</f>
        <v>#N/A</v>
      </c>
      <c r="F505" s="147"/>
      <c r="G505" s="97"/>
      <c r="H505" s="156">
        <f>IF(G505="c",H504+Table1[[#This Row],[Amount]],H504)</f>
        <v>0</v>
      </c>
      <c r="I505" s="156">
        <f>IF(G505="p1",I504+Table1[Amount],I504)</f>
        <v>0</v>
      </c>
      <c r="J505" s="156">
        <f>IF(G505="p2",J504+Table1[Amount],J504)</f>
        <v>0</v>
      </c>
      <c r="K505" s="154">
        <f>IF(G505="s",K504+Table1[[#This Row],[Amount]],K504)</f>
        <v>0</v>
      </c>
      <c r="L505" s="129"/>
      <c r="M505" s="129">
        <f>Table1[[#This Row],[Amount]]</f>
        <v>0</v>
      </c>
      <c r="N505" s="129"/>
      <c r="O505" s="130">
        <f>Table1[[#This Row],[Amount]]-Table1[[#This Row],[Amount1]]</f>
        <v>0</v>
      </c>
    </row>
    <row r="506" spans="1:15" x14ac:dyDescent="0.2">
      <c r="A506" s="99"/>
      <c r="B506" s="113"/>
      <c r="C506" s="103"/>
      <c r="D506" s="104"/>
      <c r="E506" s="101" t="e">
        <f>LOOKUP(D506,Accounts!A:A,Accounts!B:B)</f>
        <v>#N/A</v>
      </c>
      <c r="F506" s="147"/>
      <c r="G506" s="97"/>
      <c r="H506" s="156">
        <f>IF(G506="c",H505+Table1[[#This Row],[Amount]],H505)</f>
        <v>0</v>
      </c>
      <c r="I506" s="156">
        <f>IF(G506="p1",I505+Table1[Amount],I505)</f>
        <v>0</v>
      </c>
      <c r="J506" s="156">
        <f>IF(G506="p2",J505+Table1[Amount],J505)</f>
        <v>0</v>
      </c>
      <c r="K506" s="154">
        <f>IF(G506="s",K505+Table1[[#This Row],[Amount]],K505)</f>
        <v>0</v>
      </c>
      <c r="L506" s="129"/>
      <c r="M506" s="129">
        <f>Table1[[#This Row],[Amount]]</f>
        <v>0</v>
      </c>
      <c r="N506" s="129"/>
      <c r="O506" s="130">
        <f>Table1[[#This Row],[Amount]]-Table1[[#This Row],[Amount1]]</f>
        <v>0</v>
      </c>
    </row>
    <row r="507" spans="1:15" x14ac:dyDescent="0.2">
      <c r="A507" s="99"/>
      <c r="B507" s="113"/>
      <c r="C507" s="103"/>
      <c r="D507" s="104"/>
      <c r="E507" s="101" t="e">
        <f>LOOKUP(D507,Accounts!A:A,Accounts!B:B)</f>
        <v>#N/A</v>
      </c>
      <c r="F507" s="147"/>
      <c r="G507" s="97"/>
      <c r="H507" s="156">
        <f>IF(G507="c",H506+Table1[[#This Row],[Amount]],H506)</f>
        <v>0</v>
      </c>
      <c r="I507" s="156">
        <f>IF(G507="p1",I506+Table1[Amount],I506)</f>
        <v>0</v>
      </c>
      <c r="J507" s="156">
        <f>IF(G507="p2",J506+Table1[Amount],J506)</f>
        <v>0</v>
      </c>
      <c r="K507" s="154">
        <f>IF(G507="s",K506+Table1[[#This Row],[Amount]],K506)</f>
        <v>0</v>
      </c>
      <c r="L507" s="129"/>
      <c r="M507" s="129">
        <f>Table1[[#This Row],[Amount]]</f>
        <v>0</v>
      </c>
      <c r="N507" s="129"/>
      <c r="O507" s="130">
        <f>Table1[[#This Row],[Amount]]-Table1[[#This Row],[Amount1]]</f>
        <v>0</v>
      </c>
    </row>
    <row r="508" spans="1:15" x14ac:dyDescent="0.2">
      <c r="A508" s="99"/>
      <c r="B508" s="113"/>
      <c r="C508" s="103"/>
      <c r="D508" s="104"/>
      <c r="E508" s="101" t="e">
        <f>LOOKUP(D508,Accounts!A:A,Accounts!B:B)</f>
        <v>#N/A</v>
      </c>
      <c r="F508" s="147"/>
      <c r="G508" s="97"/>
      <c r="H508" s="156">
        <f>IF(G508="c",H507+Table1[[#This Row],[Amount]],H507)</f>
        <v>0</v>
      </c>
      <c r="I508" s="156">
        <f>IF(G508="p1",I507+Table1[Amount],I507)</f>
        <v>0</v>
      </c>
      <c r="J508" s="156">
        <f>IF(G508="p2",J507+Table1[Amount],J507)</f>
        <v>0</v>
      </c>
      <c r="K508" s="154">
        <f>IF(G508="s",K507+Table1[[#This Row],[Amount]],K507)</f>
        <v>0</v>
      </c>
      <c r="L508" s="129"/>
      <c r="M508" s="129">
        <f>Table1[[#This Row],[Amount]]</f>
        <v>0</v>
      </c>
      <c r="N508" s="129"/>
      <c r="O508" s="130">
        <f>Table1[[#This Row],[Amount]]-Table1[[#This Row],[Amount1]]</f>
        <v>0</v>
      </c>
    </row>
    <row r="509" spans="1:15" x14ac:dyDescent="0.2">
      <c r="A509" s="99"/>
      <c r="B509" s="113"/>
      <c r="C509" s="103"/>
      <c r="D509" s="104"/>
      <c r="E509" s="101" t="e">
        <f>LOOKUP(D509,Accounts!A:A,Accounts!B:B)</f>
        <v>#N/A</v>
      </c>
      <c r="F509" s="147"/>
      <c r="G509" s="97"/>
      <c r="H509" s="156">
        <f>IF(G509="c",H508+Table1[[#This Row],[Amount]],H508)</f>
        <v>0</v>
      </c>
      <c r="I509" s="156">
        <f>IF(G509="p1",I508+Table1[Amount],I508)</f>
        <v>0</v>
      </c>
      <c r="J509" s="156">
        <f>IF(G509="p2",J508+Table1[Amount],J508)</f>
        <v>0</v>
      </c>
      <c r="K509" s="154">
        <f>IF(G509="s",K508+Table1[[#This Row],[Amount]],K508)</f>
        <v>0</v>
      </c>
      <c r="L509" s="129"/>
      <c r="M509" s="129">
        <f>Table1[[#This Row],[Amount]]</f>
        <v>0</v>
      </c>
      <c r="N509" s="129"/>
      <c r="O509" s="130">
        <f>Table1[[#This Row],[Amount]]-Table1[[#This Row],[Amount1]]</f>
        <v>0</v>
      </c>
    </row>
    <row r="510" spans="1:15" x14ac:dyDescent="0.2">
      <c r="A510" s="99"/>
      <c r="B510" s="113"/>
      <c r="C510" s="103"/>
      <c r="D510" s="104"/>
      <c r="E510" s="101" t="e">
        <f>LOOKUP(D510,Accounts!A:A,Accounts!B:B)</f>
        <v>#N/A</v>
      </c>
      <c r="F510" s="147"/>
      <c r="G510" s="97"/>
      <c r="H510" s="156">
        <f>IF(G510="c",H509+Table1[[#This Row],[Amount]],H509)</f>
        <v>0</v>
      </c>
      <c r="I510" s="156">
        <f>IF(G510="p1",I509+Table1[Amount],I509)</f>
        <v>0</v>
      </c>
      <c r="J510" s="156">
        <f>IF(G510="p2",J509+Table1[Amount],J509)</f>
        <v>0</v>
      </c>
      <c r="K510" s="154">
        <f>IF(G510="s",K509+Table1[[#This Row],[Amount]],K509)</f>
        <v>0</v>
      </c>
      <c r="L510" s="129"/>
      <c r="M510" s="129">
        <f>Table1[[#This Row],[Amount]]</f>
        <v>0</v>
      </c>
      <c r="N510" s="129"/>
      <c r="O510" s="130">
        <f>Table1[[#This Row],[Amount]]-Table1[[#This Row],[Amount1]]</f>
        <v>0</v>
      </c>
    </row>
    <row r="511" spans="1:15" x14ac:dyDescent="0.2">
      <c r="A511" s="99"/>
      <c r="B511" s="113"/>
      <c r="C511" s="103"/>
      <c r="D511" s="104"/>
      <c r="E511" s="101" t="e">
        <f>LOOKUP(D511,Accounts!A:A,Accounts!B:B)</f>
        <v>#N/A</v>
      </c>
      <c r="F511" s="147"/>
      <c r="G511" s="97"/>
      <c r="H511" s="156">
        <f>IF(G511="c",H510+Table1[[#This Row],[Amount]],H510)</f>
        <v>0</v>
      </c>
      <c r="I511" s="156">
        <f>IF(G511="p1",I510+Table1[Amount],I510)</f>
        <v>0</v>
      </c>
      <c r="J511" s="156">
        <f>IF(G511="p2",J510+Table1[Amount],J510)</f>
        <v>0</v>
      </c>
      <c r="K511" s="154">
        <f>IF(G511="s",K510+Table1[[#This Row],[Amount]],K510)</f>
        <v>0</v>
      </c>
      <c r="L511" s="129"/>
      <c r="M511" s="129">
        <f>Table1[[#This Row],[Amount]]</f>
        <v>0</v>
      </c>
      <c r="N511" s="129"/>
      <c r="O511" s="130">
        <f>Table1[[#This Row],[Amount]]-Table1[[#This Row],[Amount1]]</f>
        <v>0</v>
      </c>
    </row>
    <row r="512" spans="1:15" x14ac:dyDescent="0.2">
      <c r="A512" s="99"/>
      <c r="B512" s="113"/>
      <c r="C512" s="103"/>
      <c r="D512" s="104"/>
      <c r="E512" s="101" t="e">
        <f>LOOKUP(D512,Accounts!A:A,Accounts!B:B)</f>
        <v>#N/A</v>
      </c>
      <c r="F512" s="147"/>
      <c r="G512" s="97"/>
      <c r="H512" s="156">
        <f>IF(G512="c",H511+Table1[[#This Row],[Amount]],H511)</f>
        <v>0</v>
      </c>
      <c r="I512" s="156">
        <f>IF(G512="p1",I511+Table1[Amount],I511)</f>
        <v>0</v>
      </c>
      <c r="J512" s="156">
        <f>IF(G512="p2",J511+Table1[Amount],J511)</f>
        <v>0</v>
      </c>
      <c r="K512" s="154">
        <f>IF(G512="s",K511+Table1[[#This Row],[Amount]],K511)</f>
        <v>0</v>
      </c>
      <c r="L512" s="129"/>
      <c r="M512" s="129">
        <f>Table1[[#This Row],[Amount]]</f>
        <v>0</v>
      </c>
      <c r="N512" s="129"/>
      <c r="O512" s="130">
        <f>Table1[[#This Row],[Amount]]-Table1[[#This Row],[Amount1]]</f>
        <v>0</v>
      </c>
    </row>
    <row r="513" spans="1:15" x14ac:dyDescent="0.2">
      <c r="A513" s="99"/>
      <c r="B513" s="113"/>
      <c r="C513" s="103"/>
      <c r="D513" s="104"/>
      <c r="E513" s="101" t="e">
        <f>LOOKUP(D513,Accounts!A:A,Accounts!B:B)</f>
        <v>#N/A</v>
      </c>
      <c r="F513" s="147"/>
      <c r="G513" s="97"/>
      <c r="H513" s="156">
        <f>IF(G513="c",H512+Table1[[#This Row],[Amount]],H512)</f>
        <v>0</v>
      </c>
      <c r="I513" s="156">
        <f>IF(G513="p1",I512+Table1[Amount],I512)</f>
        <v>0</v>
      </c>
      <c r="J513" s="156">
        <f>IF(G513="p2",J512+Table1[Amount],J512)</f>
        <v>0</v>
      </c>
      <c r="K513" s="154">
        <f>IF(G513="s",K512+Table1[[#This Row],[Amount]],K512)</f>
        <v>0</v>
      </c>
      <c r="L513" s="129"/>
      <c r="M513" s="129">
        <f>Table1[[#This Row],[Amount]]</f>
        <v>0</v>
      </c>
      <c r="N513" s="129"/>
      <c r="O513" s="130">
        <f>Table1[[#This Row],[Amount]]-Table1[[#This Row],[Amount1]]</f>
        <v>0</v>
      </c>
    </row>
    <row r="514" spans="1:15" x14ac:dyDescent="0.2">
      <c r="A514" s="99"/>
      <c r="B514" s="113"/>
      <c r="C514" s="103"/>
      <c r="D514" s="104"/>
      <c r="E514" s="101" t="e">
        <f>LOOKUP(D514,Accounts!A:A,Accounts!B:B)</f>
        <v>#N/A</v>
      </c>
      <c r="F514" s="147"/>
      <c r="G514" s="97"/>
      <c r="H514" s="156">
        <f>IF(G514="c",H513+Table1[[#This Row],[Amount]],H513)</f>
        <v>0</v>
      </c>
      <c r="I514" s="156">
        <f>IF(G514="p1",I513+Table1[Amount],I513)</f>
        <v>0</v>
      </c>
      <c r="J514" s="156">
        <f>IF(G514="p2",J513+Table1[Amount],J513)</f>
        <v>0</v>
      </c>
      <c r="K514" s="154">
        <f>IF(G514="s",K513+Table1[[#This Row],[Amount]],K513)</f>
        <v>0</v>
      </c>
      <c r="L514" s="129"/>
      <c r="M514" s="129">
        <f>Table1[[#This Row],[Amount]]</f>
        <v>0</v>
      </c>
      <c r="N514" s="129"/>
      <c r="O514" s="130">
        <f>Table1[[#This Row],[Amount]]-Table1[[#This Row],[Amount1]]</f>
        <v>0</v>
      </c>
    </row>
    <row r="515" spans="1:15" x14ac:dyDescent="0.2">
      <c r="A515" s="99"/>
      <c r="B515" s="113"/>
      <c r="C515" s="103"/>
      <c r="D515" s="104"/>
      <c r="E515" s="101" t="e">
        <f>LOOKUP(D515,Accounts!A:A,Accounts!B:B)</f>
        <v>#N/A</v>
      </c>
      <c r="F515" s="147"/>
      <c r="G515" s="97"/>
      <c r="H515" s="156">
        <f>IF(G515="c",H514+Table1[[#This Row],[Amount]],H514)</f>
        <v>0</v>
      </c>
      <c r="I515" s="156">
        <f>IF(G515="p1",I514+Table1[Amount],I514)</f>
        <v>0</v>
      </c>
      <c r="J515" s="156">
        <f>IF(G515="p2",J514+Table1[Amount],J514)</f>
        <v>0</v>
      </c>
      <c r="K515" s="154">
        <f>IF(G515="s",K514+Table1[[#This Row],[Amount]],K514)</f>
        <v>0</v>
      </c>
      <c r="L515" s="129"/>
      <c r="M515" s="129">
        <f>Table1[[#This Row],[Amount]]</f>
        <v>0</v>
      </c>
      <c r="N515" s="129"/>
      <c r="O515" s="130">
        <f>Table1[[#This Row],[Amount]]-Table1[[#This Row],[Amount1]]</f>
        <v>0</v>
      </c>
    </row>
    <row r="516" spans="1:15" x14ac:dyDescent="0.2">
      <c r="A516" s="99"/>
      <c r="B516" s="113"/>
      <c r="C516" s="103"/>
      <c r="D516" s="104"/>
      <c r="E516" s="101" t="e">
        <f>LOOKUP(D516,Accounts!A:A,Accounts!B:B)</f>
        <v>#N/A</v>
      </c>
      <c r="F516" s="147"/>
      <c r="G516" s="97"/>
      <c r="H516" s="156">
        <f>IF(G516="c",H515+Table1[[#This Row],[Amount]],H515)</f>
        <v>0</v>
      </c>
      <c r="I516" s="156">
        <f>IF(G516="p1",I515+Table1[Amount],I515)</f>
        <v>0</v>
      </c>
      <c r="J516" s="156">
        <f>IF(G516="p2",J515+Table1[Amount],J515)</f>
        <v>0</v>
      </c>
      <c r="K516" s="154">
        <f>IF(G516="s",K515+Table1[[#This Row],[Amount]],K515)</f>
        <v>0</v>
      </c>
      <c r="L516" s="129"/>
      <c r="M516" s="129">
        <f>Table1[[#This Row],[Amount]]</f>
        <v>0</v>
      </c>
      <c r="N516" s="129"/>
      <c r="O516" s="130">
        <f>Table1[[#This Row],[Amount]]-Table1[[#This Row],[Amount1]]</f>
        <v>0</v>
      </c>
    </row>
    <row r="517" spans="1:15" x14ac:dyDescent="0.2">
      <c r="A517" s="99"/>
      <c r="B517" s="113"/>
      <c r="C517" s="103"/>
      <c r="D517" s="104"/>
      <c r="E517" s="101" t="e">
        <f>LOOKUP(D517,Accounts!A:A,Accounts!B:B)</f>
        <v>#N/A</v>
      </c>
      <c r="F517" s="147"/>
      <c r="G517" s="97"/>
      <c r="H517" s="156">
        <f>IF(G517="c",H516+Table1[[#This Row],[Amount]],H516)</f>
        <v>0</v>
      </c>
      <c r="I517" s="156">
        <f>IF(G517="p1",I516+Table1[Amount],I516)</f>
        <v>0</v>
      </c>
      <c r="J517" s="156">
        <f>IF(G517="p2",J516+Table1[Amount],J516)</f>
        <v>0</v>
      </c>
      <c r="K517" s="154">
        <f>IF(G517="s",K516+Table1[[#This Row],[Amount]],K516)</f>
        <v>0</v>
      </c>
      <c r="L517" s="129"/>
      <c r="M517" s="129">
        <f>Table1[[#This Row],[Amount]]</f>
        <v>0</v>
      </c>
      <c r="N517" s="129"/>
      <c r="O517" s="130">
        <f>Table1[[#This Row],[Amount]]-Table1[[#This Row],[Amount1]]</f>
        <v>0</v>
      </c>
    </row>
    <row r="518" spans="1:15" x14ac:dyDescent="0.2">
      <c r="A518" s="99"/>
      <c r="B518" s="113"/>
      <c r="C518" s="103"/>
      <c r="D518" s="104"/>
      <c r="E518" s="101" t="e">
        <f>LOOKUP(D518,Accounts!A:A,Accounts!B:B)</f>
        <v>#N/A</v>
      </c>
      <c r="F518" s="147"/>
      <c r="G518" s="97"/>
      <c r="H518" s="156">
        <f>IF(G518="c",H517+Table1[[#This Row],[Amount]],H517)</f>
        <v>0</v>
      </c>
      <c r="I518" s="156">
        <f>IF(G518="p1",I517+Table1[Amount],I517)</f>
        <v>0</v>
      </c>
      <c r="J518" s="156">
        <f>IF(G518="p2",J517+Table1[Amount],J517)</f>
        <v>0</v>
      </c>
      <c r="K518" s="154">
        <f>IF(G518="s",K517+Table1[[#This Row],[Amount]],K517)</f>
        <v>0</v>
      </c>
      <c r="L518" s="129"/>
      <c r="M518" s="129">
        <f>Table1[[#This Row],[Amount]]</f>
        <v>0</v>
      </c>
      <c r="N518" s="129"/>
      <c r="O518" s="130">
        <f>Table1[[#This Row],[Amount]]-Table1[[#This Row],[Amount1]]</f>
        <v>0</v>
      </c>
    </row>
    <row r="519" spans="1:15" x14ac:dyDescent="0.2">
      <c r="A519" s="99"/>
      <c r="B519" s="113"/>
      <c r="C519" s="103"/>
      <c r="D519" s="104"/>
      <c r="E519" s="101" t="e">
        <f>LOOKUP(D519,Accounts!A:A,Accounts!B:B)</f>
        <v>#N/A</v>
      </c>
      <c r="F519" s="147"/>
      <c r="G519" s="97"/>
      <c r="H519" s="156">
        <f>IF(G519="c",H518+Table1[[#This Row],[Amount]],H518)</f>
        <v>0</v>
      </c>
      <c r="I519" s="156">
        <f>IF(G519="p1",I518+Table1[Amount],I518)</f>
        <v>0</v>
      </c>
      <c r="J519" s="156">
        <f>IF(G519="p2",J518+Table1[Amount],J518)</f>
        <v>0</v>
      </c>
      <c r="K519" s="154">
        <f>IF(G519="s",K518+Table1[[#This Row],[Amount]],K518)</f>
        <v>0</v>
      </c>
      <c r="L519" s="129"/>
      <c r="M519" s="129">
        <f>Table1[[#This Row],[Amount]]</f>
        <v>0</v>
      </c>
      <c r="N519" s="129"/>
      <c r="O519" s="130">
        <f>Table1[[#This Row],[Amount]]-Table1[[#This Row],[Amount1]]</f>
        <v>0</v>
      </c>
    </row>
    <row r="520" spans="1:15" x14ac:dyDescent="0.2">
      <c r="A520" s="99"/>
      <c r="B520" s="113"/>
      <c r="C520" s="103"/>
      <c r="D520" s="104"/>
      <c r="E520" s="101" t="e">
        <f>LOOKUP(D520,Accounts!A:A,Accounts!B:B)</f>
        <v>#N/A</v>
      </c>
      <c r="F520" s="147"/>
      <c r="G520" s="97"/>
      <c r="H520" s="156">
        <f>IF(G520="c",H519+Table1[[#This Row],[Amount]],H519)</f>
        <v>0</v>
      </c>
      <c r="I520" s="156">
        <f>IF(G520="p1",I519+Table1[Amount],I519)</f>
        <v>0</v>
      </c>
      <c r="J520" s="156">
        <f>IF(G520="p2",J519+Table1[Amount],J519)</f>
        <v>0</v>
      </c>
      <c r="K520" s="154">
        <f>IF(G520="s",K519+Table1[[#This Row],[Amount]],K519)</f>
        <v>0</v>
      </c>
      <c r="L520" s="129"/>
      <c r="M520" s="129">
        <f>Table1[[#This Row],[Amount]]</f>
        <v>0</v>
      </c>
      <c r="N520" s="129"/>
      <c r="O520" s="130">
        <f>Table1[[#This Row],[Amount]]-Table1[[#This Row],[Amount1]]</f>
        <v>0</v>
      </c>
    </row>
    <row r="521" spans="1:15" x14ac:dyDescent="0.2">
      <c r="A521" s="99"/>
      <c r="B521" s="113"/>
      <c r="C521" s="103"/>
      <c r="D521" s="104"/>
      <c r="E521" s="101" t="e">
        <f>LOOKUP(D521,Accounts!A:A,Accounts!B:B)</f>
        <v>#N/A</v>
      </c>
      <c r="F521" s="147"/>
      <c r="G521" s="97"/>
      <c r="H521" s="156">
        <f>IF(G521="c",H520+Table1[[#This Row],[Amount]],H520)</f>
        <v>0</v>
      </c>
      <c r="I521" s="156">
        <f>IF(G521="p1",I520+Table1[Amount],I520)</f>
        <v>0</v>
      </c>
      <c r="J521" s="156">
        <f>IF(G521="p2",J520+Table1[Amount],J520)</f>
        <v>0</v>
      </c>
      <c r="K521" s="154">
        <f>IF(G521="s",K520+Table1[[#This Row],[Amount]],K520)</f>
        <v>0</v>
      </c>
      <c r="L521" s="129"/>
      <c r="M521" s="129">
        <f>Table1[[#This Row],[Amount]]</f>
        <v>0</v>
      </c>
      <c r="N521" s="129"/>
      <c r="O521" s="130">
        <f>Table1[[#This Row],[Amount]]-Table1[[#This Row],[Amount1]]</f>
        <v>0</v>
      </c>
    </row>
    <row r="522" spans="1:15" x14ac:dyDescent="0.2">
      <c r="A522" s="99"/>
      <c r="B522" s="113"/>
      <c r="C522" s="103"/>
      <c r="D522" s="104"/>
      <c r="E522" s="101" t="e">
        <f>LOOKUP(D522,Accounts!A:A,Accounts!B:B)</f>
        <v>#N/A</v>
      </c>
      <c r="F522" s="147"/>
      <c r="G522" s="97"/>
      <c r="H522" s="156">
        <f>IF(G522="c",H521+Table1[[#This Row],[Amount]],H521)</f>
        <v>0</v>
      </c>
      <c r="I522" s="156">
        <f>IF(G522="p1",I521+Table1[Amount],I521)</f>
        <v>0</v>
      </c>
      <c r="J522" s="156">
        <f>IF(G522="p2",J521+Table1[Amount],J521)</f>
        <v>0</v>
      </c>
      <c r="K522" s="154">
        <f>IF(G522="s",K521+Table1[[#This Row],[Amount]],K521)</f>
        <v>0</v>
      </c>
      <c r="L522" s="129"/>
      <c r="M522" s="129">
        <f>Table1[[#This Row],[Amount]]</f>
        <v>0</v>
      </c>
      <c r="N522" s="129"/>
      <c r="O522" s="130">
        <f>Table1[[#This Row],[Amount]]-Table1[[#This Row],[Amount1]]</f>
        <v>0</v>
      </c>
    </row>
    <row r="523" spans="1:15" x14ac:dyDescent="0.2">
      <c r="A523" s="99"/>
      <c r="B523" s="113"/>
      <c r="C523" s="103"/>
      <c r="D523" s="104"/>
      <c r="E523" s="101" t="e">
        <f>LOOKUP(D523,Accounts!A:A,Accounts!B:B)</f>
        <v>#N/A</v>
      </c>
      <c r="F523" s="147"/>
      <c r="G523" s="97"/>
      <c r="H523" s="156">
        <f>IF(G523="c",H522+Table1[[#This Row],[Amount]],H522)</f>
        <v>0</v>
      </c>
      <c r="I523" s="156">
        <f>IF(G523="p1",I522+Table1[Amount],I522)</f>
        <v>0</v>
      </c>
      <c r="J523" s="156">
        <f>IF(G523="p2",J522+Table1[Amount],J522)</f>
        <v>0</v>
      </c>
      <c r="K523" s="154">
        <f>IF(G523="s",K522+Table1[[#This Row],[Amount]],K522)</f>
        <v>0</v>
      </c>
      <c r="L523" s="129"/>
      <c r="M523" s="129">
        <f>Table1[[#This Row],[Amount]]</f>
        <v>0</v>
      </c>
      <c r="N523" s="129"/>
      <c r="O523" s="130">
        <f>Table1[[#This Row],[Amount]]-Table1[[#This Row],[Amount1]]</f>
        <v>0</v>
      </c>
    </row>
    <row r="524" spans="1:15" x14ac:dyDescent="0.2">
      <c r="A524" s="99"/>
      <c r="B524" s="113"/>
      <c r="C524" s="103"/>
      <c r="D524" s="104"/>
      <c r="E524" s="101" t="e">
        <f>LOOKUP(D524,Accounts!A:A,Accounts!B:B)</f>
        <v>#N/A</v>
      </c>
      <c r="F524" s="147"/>
      <c r="G524" s="97"/>
      <c r="H524" s="156">
        <f>IF(G524="c",H523+Table1[[#This Row],[Amount]],H523)</f>
        <v>0</v>
      </c>
      <c r="I524" s="156">
        <f>IF(G524="p1",I523+Table1[Amount],I523)</f>
        <v>0</v>
      </c>
      <c r="J524" s="156">
        <f>IF(G524="p2",J523+Table1[Amount],J523)</f>
        <v>0</v>
      </c>
      <c r="K524" s="154">
        <f>IF(G524="s",K523+Table1[[#This Row],[Amount]],K523)</f>
        <v>0</v>
      </c>
      <c r="L524" s="129"/>
      <c r="M524" s="129">
        <f>Table1[[#This Row],[Amount]]</f>
        <v>0</v>
      </c>
      <c r="N524" s="129"/>
      <c r="O524" s="130">
        <f>Table1[[#This Row],[Amount]]-Table1[[#This Row],[Amount1]]</f>
        <v>0</v>
      </c>
    </row>
    <row r="525" spans="1:15" x14ac:dyDescent="0.2">
      <c r="A525" s="99"/>
      <c r="B525" s="113"/>
      <c r="C525" s="103"/>
      <c r="D525" s="104"/>
      <c r="E525" s="101" t="e">
        <f>LOOKUP(D525,Accounts!A:A,Accounts!B:B)</f>
        <v>#N/A</v>
      </c>
      <c r="F525" s="147"/>
      <c r="G525" s="97"/>
      <c r="H525" s="156">
        <f>IF(G525="c",H524+Table1[[#This Row],[Amount]],H524)</f>
        <v>0</v>
      </c>
      <c r="I525" s="156">
        <f>IF(G525="p1",I524+Table1[Amount],I524)</f>
        <v>0</v>
      </c>
      <c r="J525" s="156">
        <f>IF(G525="p2",J524+Table1[Amount],J524)</f>
        <v>0</v>
      </c>
      <c r="K525" s="154">
        <f>IF(G525="s",K524+Table1[[#This Row],[Amount]],K524)</f>
        <v>0</v>
      </c>
      <c r="L525" s="129"/>
      <c r="M525" s="129">
        <f>Table1[[#This Row],[Amount]]</f>
        <v>0</v>
      </c>
      <c r="N525" s="129"/>
      <c r="O525" s="130">
        <f>Table1[[#This Row],[Amount]]-Table1[[#This Row],[Amount1]]</f>
        <v>0</v>
      </c>
    </row>
    <row r="526" spans="1:15" x14ac:dyDescent="0.2">
      <c r="A526" s="99"/>
      <c r="B526" s="113"/>
      <c r="C526" s="103"/>
      <c r="D526" s="104"/>
      <c r="E526" s="101" t="e">
        <f>LOOKUP(D526,Accounts!A:A,Accounts!B:B)</f>
        <v>#N/A</v>
      </c>
      <c r="F526" s="147"/>
      <c r="G526" s="97"/>
      <c r="H526" s="156">
        <f>IF(G526="c",H525+Table1[[#This Row],[Amount]],H525)</f>
        <v>0</v>
      </c>
      <c r="I526" s="156">
        <f>IF(G526="p1",I525+Table1[Amount],I525)</f>
        <v>0</v>
      </c>
      <c r="J526" s="156">
        <f>IF(G526="p2",J525+Table1[Amount],J525)</f>
        <v>0</v>
      </c>
      <c r="K526" s="154">
        <f>IF(G526="s",K525+Table1[[#This Row],[Amount]],K525)</f>
        <v>0</v>
      </c>
      <c r="L526" s="129"/>
      <c r="M526" s="129">
        <f>Table1[[#This Row],[Amount]]</f>
        <v>0</v>
      </c>
      <c r="N526" s="129"/>
      <c r="O526" s="130">
        <f>Table1[[#This Row],[Amount]]-Table1[[#This Row],[Amount1]]</f>
        <v>0</v>
      </c>
    </row>
    <row r="527" spans="1:15" x14ac:dyDescent="0.2">
      <c r="A527" s="99"/>
      <c r="B527" s="113"/>
      <c r="C527" s="103"/>
      <c r="D527" s="104"/>
      <c r="E527" s="101" t="e">
        <f>LOOKUP(D527,Accounts!A:A,Accounts!B:B)</f>
        <v>#N/A</v>
      </c>
      <c r="F527" s="147"/>
      <c r="G527" s="97"/>
      <c r="H527" s="156">
        <f>IF(G527="c",H526+Table1[[#This Row],[Amount]],H526)</f>
        <v>0</v>
      </c>
      <c r="I527" s="156">
        <f>IF(G527="p1",I526+Table1[Amount],I526)</f>
        <v>0</v>
      </c>
      <c r="J527" s="156">
        <f>IF(G527="p2",J526+Table1[Amount],J526)</f>
        <v>0</v>
      </c>
      <c r="K527" s="154">
        <f>IF(G527="s",K526+Table1[[#This Row],[Amount]],K526)</f>
        <v>0</v>
      </c>
      <c r="L527" s="129"/>
      <c r="M527" s="129">
        <f>Table1[[#This Row],[Amount]]</f>
        <v>0</v>
      </c>
      <c r="N527" s="129"/>
      <c r="O527" s="130">
        <f>Table1[[#This Row],[Amount]]-Table1[[#This Row],[Amount1]]</f>
        <v>0</v>
      </c>
    </row>
    <row r="528" spans="1:15" x14ac:dyDescent="0.2">
      <c r="A528" s="99"/>
      <c r="B528" s="113"/>
      <c r="C528" s="103"/>
      <c r="D528" s="104"/>
      <c r="E528" s="101" t="e">
        <f>LOOKUP(D528,Accounts!A:A,Accounts!B:B)</f>
        <v>#N/A</v>
      </c>
      <c r="F528" s="147"/>
      <c r="G528" s="97"/>
      <c r="H528" s="156">
        <f>IF(G528="c",H527+Table1[[#This Row],[Amount]],H527)</f>
        <v>0</v>
      </c>
      <c r="I528" s="156">
        <f>IF(G528="p1",I527+Table1[Amount],I527)</f>
        <v>0</v>
      </c>
      <c r="J528" s="156">
        <f>IF(G528="p2",J527+Table1[Amount],J527)</f>
        <v>0</v>
      </c>
      <c r="K528" s="154">
        <f>IF(G528="s",K527+Table1[[#This Row],[Amount]],K527)</f>
        <v>0</v>
      </c>
      <c r="L528" s="129"/>
      <c r="M528" s="129">
        <f>Table1[[#This Row],[Amount]]</f>
        <v>0</v>
      </c>
      <c r="N528" s="129"/>
      <c r="O528" s="130">
        <f>Table1[[#This Row],[Amount]]-Table1[[#This Row],[Amount1]]</f>
        <v>0</v>
      </c>
    </row>
    <row r="529" spans="1:15" x14ac:dyDescent="0.2">
      <c r="A529" s="99"/>
      <c r="B529" s="113"/>
      <c r="C529" s="103"/>
      <c r="D529" s="104"/>
      <c r="E529" s="101" t="e">
        <f>LOOKUP(D529,Accounts!A:A,Accounts!B:B)</f>
        <v>#N/A</v>
      </c>
      <c r="F529" s="147"/>
      <c r="G529" s="97"/>
      <c r="H529" s="156">
        <f>IF(G529="c",H528+Table1[[#This Row],[Amount]],H528)</f>
        <v>0</v>
      </c>
      <c r="I529" s="156">
        <f>IF(G529="p1",I528+Table1[Amount],I528)</f>
        <v>0</v>
      </c>
      <c r="J529" s="156">
        <f>IF(G529="p2",J528+Table1[Amount],J528)</f>
        <v>0</v>
      </c>
      <c r="K529" s="154">
        <f>IF(G529="s",K528+Table1[[#This Row],[Amount]],K528)</f>
        <v>0</v>
      </c>
      <c r="L529" s="129"/>
      <c r="M529" s="129">
        <f>Table1[[#This Row],[Amount]]</f>
        <v>0</v>
      </c>
      <c r="N529" s="129"/>
      <c r="O529" s="130">
        <f>Table1[[#This Row],[Amount]]-Table1[[#This Row],[Amount1]]</f>
        <v>0</v>
      </c>
    </row>
    <row r="530" spans="1:15" x14ac:dyDescent="0.2">
      <c r="A530" s="99"/>
      <c r="B530" s="113"/>
      <c r="C530" s="103"/>
      <c r="D530" s="104"/>
      <c r="E530" s="101" t="e">
        <f>LOOKUP(D530,Accounts!A:A,Accounts!B:B)</f>
        <v>#N/A</v>
      </c>
      <c r="F530" s="147"/>
      <c r="G530" s="97"/>
      <c r="H530" s="156">
        <f>IF(G530="c",H529+Table1[[#This Row],[Amount]],H529)</f>
        <v>0</v>
      </c>
      <c r="I530" s="156">
        <f>IF(G530="p1",I529+Table1[Amount],I529)</f>
        <v>0</v>
      </c>
      <c r="J530" s="156">
        <f>IF(G530="p2",J529+Table1[Amount],J529)</f>
        <v>0</v>
      </c>
      <c r="K530" s="154">
        <f>IF(G530="s",K529+Table1[[#This Row],[Amount]],K529)</f>
        <v>0</v>
      </c>
      <c r="L530" s="129"/>
      <c r="M530" s="129">
        <f>Table1[[#This Row],[Amount]]</f>
        <v>0</v>
      </c>
      <c r="N530" s="129"/>
      <c r="O530" s="130">
        <f>Table1[[#This Row],[Amount]]-Table1[[#This Row],[Amount1]]</f>
        <v>0</v>
      </c>
    </row>
    <row r="531" spans="1:15" x14ac:dyDescent="0.2">
      <c r="A531" s="99"/>
      <c r="B531" s="113"/>
      <c r="C531" s="103"/>
      <c r="D531" s="104"/>
      <c r="E531" s="101" t="e">
        <f>LOOKUP(D531,Accounts!A:A,Accounts!B:B)</f>
        <v>#N/A</v>
      </c>
      <c r="F531" s="147"/>
      <c r="G531" s="97"/>
      <c r="H531" s="156">
        <f>IF(G531="c",H530+Table1[[#This Row],[Amount]],H530)</f>
        <v>0</v>
      </c>
      <c r="I531" s="156">
        <f>IF(G531="p1",I530+Table1[Amount],I530)</f>
        <v>0</v>
      </c>
      <c r="J531" s="156">
        <f>IF(G531="p2",J530+Table1[Amount],J530)</f>
        <v>0</v>
      </c>
      <c r="K531" s="154">
        <f>IF(G531="s",K530+Table1[[#This Row],[Amount]],K530)</f>
        <v>0</v>
      </c>
      <c r="L531" s="129"/>
      <c r="M531" s="129">
        <f>Table1[[#This Row],[Amount]]</f>
        <v>0</v>
      </c>
      <c r="N531" s="129"/>
      <c r="O531" s="130">
        <f>Table1[[#This Row],[Amount]]-Table1[[#This Row],[Amount1]]</f>
        <v>0</v>
      </c>
    </row>
    <row r="532" spans="1:15" x14ac:dyDescent="0.2">
      <c r="A532" s="99"/>
      <c r="B532" s="113"/>
      <c r="C532" s="103"/>
      <c r="D532" s="104"/>
      <c r="E532" s="101" t="e">
        <f>LOOKUP(D532,Accounts!A:A,Accounts!B:B)</f>
        <v>#N/A</v>
      </c>
      <c r="F532" s="147"/>
      <c r="G532" s="97"/>
      <c r="H532" s="156">
        <f>IF(G532="c",H531+Table1[[#This Row],[Amount]],H531)</f>
        <v>0</v>
      </c>
      <c r="I532" s="156">
        <f>IF(G532="p1",I531+Table1[Amount],I531)</f>
        <v>0</v>
      </c>
      <c r="J532" s="156">
        <f>IF(G532="p2",J531+Table1[Amount],J531)</f>
        <v>0</v>
      </c>
      <c r="K532" s="154">
        <f>IF(G532="s",K531+Table1[[#This Row],[Amount]],K531)</f>
        <v>0</v>
      </c>
      <c r="L532" s="129"/>
      <c r="M532" s="129">
        <f>Table1[[#This Row],[Amount]]</f>
        <v>0</v>
      </c>
      <c r="N532" s="129"/>
      <c r="O532" s="130">
        <f>Table1[[#This Row],[Amount]]-Table1[[#This Row],[Amount1]]</f>
        <v>0</v>
      </c>
    </row>
    <row r="533" spans="1:15" x14ac:dyDescent="0.2">
      <c r="A533" s="99"/>
      <c r="B533" s="113"/>
      <c r="C533" s="103"/>
      <c r="D533" s="104"/>
      <c r="E533" s="101" t="e">
        <f>LOOKUP(D533,Accounts!A:A,Accounts!B:B)</f>
        <v>#N/A</v>
      </c>
      <c r="F533" s="147"/>
      <c r="G533" s="97"/>
      <c r="H533" s="156">
        <f>IF(G533="c",H532+Table1[[#This Row],[Amount]],H532)</f>
        <v>0</v>
      </c>
      <c r="I533" s="156">
        <f>IF(G533="p1",I532+Table1[Amount],I532)</f>
        <v>0</v>
      </c>
      <c r="J533" s="156">
        <f>IF(G533="p2",J532+Table1[Amount],J532)</f>
        <v>0</v>
      </c>
      <c r="K533" s="154">
        <f>IF(G533="s",K532+Table1[[#This Row],[Amount]],K532)</f>
        <v>0</v>
      </c>
      <c r="L533" s="129"/>
      <c r="M533" s="129">
        <f>Table1[[#This Row],[Amount]]</f>
        <v>0</v>
      </c>
      <c r="N533" s="129"/>
      <c r="O533" s="130">
        <f>Table1[[#This Row],[Amount]]-Table1[[#This Row],[Amount1]]</f>
        <v>0</v>
      </c>
    </row>
    <row r="534" spans="1:15" x14ac:dyDescent="0.2">
      <c r="A534" s="99"/>
      <c r="B534" s="113"/>
      <c r="C534" s="103"/>
      <c r="D534" s="104"/>
      <c r="E534" s="101" t="e">
        <f>LOOKUP(D534,Accounts!A:A,Accounts!B:B)</f>
        <v>#N/A</v>
      </c>
      <c r="F534" s="147"/>
      <c r="G534" s="97"/>
      <c r="H534" s="156">
        <f>IF(G534="c",H533+Table1[[#This Row],[Amount]],H533)</f>
        <v>0</v>
      </c>
      <c r="I534" s="156">
        <f>IF(G534="p1",I533+Table1[Amount],I533)</f>
        <v>0</v>
      </c>
      <c r="J534" s="156">
        <f>IF(G534="p2",J533+Table1[Amount],J533)</f>
        <v>0</v>
      </c>
      <c r="K534" s="154">
        <f>IF(G534="s",K533+Table1[[#This Row],[Amount]],K533)</f>
        <v>0</v>
      </c>
      <c r="L534" s="129"/>
      <c r="M534" s="129">
        <f>Table1[[#This Row],[Amount]]</f>
        <v>0</v>
      </c>
      <c r="N534" s="129"/>
      <c r="O534" s="130">
        <f>Table1[[#This Row],[Amount]]-Table1[[#This Row],[Amount1]]</f>
        <v>0</v>
      </c>
    </row>
    <row r="535" spans="1:15" x14ac:dyDescent="0.2">
      <c r="A535" s="99"/>
      <c r="B535" s="113"/>
      <c r="C535" s="103"/>
      <c r="D535" s="104"/>
      <c r="E535" s="101" t="e">
        <f>LOOKUP(D535,Accounts!A:A,Accounts!B:B)</f>
        <v>#N/A</v>
      </c>
      <c r="F535" s="147"/>
      <c r="G535" s="97"/>
      <c r="H535" s="156">
        <f>IF(G535="c",H534+Table1[[#This Row],[Amount]],H534)</f>
        <v>0</v>
      </c>
      <c r="I535" s="156">
        <f>IF(G535="p1",I534+Table1[Amount],I534)</f>
        <v>0</v>
      </c>
      <c r="J535" s="156">
        <f>IF(G535="p2",J534+Table1[Amount],J534)</f>
        <v>0</v>
      </c>
      <c r="K535" s="154">
        <f>IF(G535="s",K534+Table1[[#This Row],[Amount]],K534)</f>
        <v>0</v>
      </c>
      <c r="L535" s="129"/>
      <c r="M535" s="129">
        <f>Table1[[#This Row],[Amount]]</f>
        <v>0</v>
      </c>
      <c r="N535" s="129"/>
      <c r="O535" s="130">
        <f>Table1[[#This Row],[Amount]]-Table1[[#This Row],[Amount1]]</f>
        <v>0</v>
      </c>
    </row>
    <row r="536" spans="1:15" x14ac:dyDescent="0.2">
      <c r="A536" s="99"/>
      <c r="B536" s="113"/>
      <c r="C536" s="103"/>
      <c r="D536" s="104"/>
      <c r="E536" s="101" t="e">
        <f>LOOKUP(D536,Accounts!A:A,Accounts!B:B)</f>
        <v>#N/A</v>
      </c>
      <c r="F536" s="147"/>
      <c r="G536" s="97"/>
      <c r="H536" s="156">
        <f>IF(G536="c",H535+Table1[[#This Row],[Amount]],H535)</f>
        <v>0</v>
      </c>
      <c r="I536" s="156">
        <f>IF(G536="p1",I535+Table1[Amount],I535)</f>
        <v>0</v>
      </c>
      <c r="J536" s="156">
        <f>IF(G536="p2",J535+Table1[Amount],J535)</f>
        <v>0</v>
      </c>
      <c r="K536" s="154">
        <f>IF(G536="s",K535+Table1[[#This Row],[Amount]],K535)</f>
        <v>0</v>
      </c>
      <c r="L536" s="129"/>
      <c r="M536" s="129">
        <f>Table1[[#This Row],[Amount]]</f>
        <v>0</v>
      </c>
      <c r="N536" s="129"/>
      <c r="O536" s="130">
        <f>Table1[[#This Row],[Amount]]-Table1[[#This Row],[Amount1]]</f>
        <v>0</v>
      </c>
    </row>
    <row r="537" spans="1:15" x14ac:dyDescent="0.2">
      <c r="A537" s="99"/>
      <c r="B537" s="113"/>
      <c r="C537" s="103"/>
      <c r="D537" s="104"/>
      <c r="E537" s="101" t="e">
        <f>LOOKUP(D537,Accounts!A:A,Accounts!B:B)</f>
        <v>#N/A</v>
      </c>
      <c r="F537" s="147"/>
      <c r="G537" s="97"/>
      <c r="H537" s="156">
        <f>IF(G537="c",H536+Table1[[#This Row],[Amount]],H536)</f>
        <v>0</v>
      </c>
      <c r="I537" s="156">
        <f>IF(G537="p1",I536+Table1[Amount],I536)</f>
        <v>0</v>
      </c>
      <c r="J537" s="156">
        <f>IF(G537="p2",J536+Table1[Amount],J536)</f>
        <v>0</v>
      </c>
      <c r="K537" s="154">
        <f>IF(G537="s",K536+Table1[[#This Row],[Amount]],K536)</f>
        <v>0</v>
      </c>
      <c r="L537" s="129"/>
      <c r="M537" s="129">
        <f>Table1[[#This Row],[Amount]]</f>
        <v>0</v>
      </c>
      <c r="N537" s="129"/>
      <c r="O537" s="130">
        <f>Table1[[#This Row],[Amount]]-Table1[[#This Row],[Amount1]]</f>
        <v>0</v>
      </c>
    </row>
    <row r="538" spans="1:15" x14ac:dyDescent="0.2">
      <c r="A538" s="99"/>
      <c r="B538" s="113"/>
      <c r="C538" s="103"/>
      <c r="D538" s="104"/>
      <c r="E538" s="101" t="e">
        <f>LOOKUP(D538,Accounts!A:A,Accounts!B:B)</f>
        <v>#N/A</v>
      </c>
      <c r="F538" s="147"/>
      <c r="G538" s="97"/>
      <c r="H538" s="156">
        <f>IF(G538="c",H537+Table1[[#This Row],[Amount]],H537)</f>
        <v>0</v>
      </c>
      <c r="I538" s="156">
        <f>IF(G538="p1",I537+Table1[Amount],I537)</f>
        <v>0</v>
      </c>
      <c r="J538" s="156">
        <f>IF(G538="p2",J537+Table1[Amount],J537)</f>
        <v>0</v>
      </c>
      <c r="K538" s="154">
        <f>IF(G538="s",K537+Table1[[#This Row],[Amount]],K537)</f>
        <v>0</v>
      </c>
      <c r="L538" s="129"/>
      <c r="M538" s="129">
        <f>Table1[[#This Row],[Amount]]</f>
        <v>0</v>
      </c>
      <c r="N538" s="129"/>
      <c r="O538" s="130">
        <f>Table1[[#This Row],[Amount]]-Table1[[#This Row],[Amount1]]</f>
        <v>0</v>
      </c>
    </row>
    <row r="539" spans="1:15" x14ac:dyDescent="0.2">
      <c r="A539" s="99"/>
      <c r="B539" s="113"/>
      <c r="C539" s="103"/>
      <c r="D539" s="104"/>
      <c r="E539" s="101" t="e">
        <f>LOOKUP(D539,Accounts!A:A,Accounts!B:B)</f>
        <v>#N/A</v>
      </c>
      <c r="F539" s="147"/>
      <c r="G539" s="97"/>
      <c r="H539" s="156">
        <f>IF(G539="c",H538+Table1[[#This Row],[Amount]],H538)</f>
        <v>0</v>
      </c>
      <c r="I539" s="156">
        <f>IF(G539="p1",I538+Table1[Amount],I538)</f>
        <v>0</v>
      </c>
      <c r="J539" s="156">
        <f>IF(G539="p2",J538+Table1[Amount],J538)</f>
        <v>0</v>
      </c>
      <c r="K539" s="154">
        <f>IF(G539="s",K538+Table1[[#This Row],[Amount]],K538)</f>
        <v>0</v>
      </c>
      <c r="L539" s="129"/>
      <c r="M539" s="129">
        <f>Table1[[#This Row],[Amount]]</f>
        <v>0</v>
      </c>
      <c r="N539" s="129"/>
      <c r="O539" s="130">
        <f>Table1[[#This Row],[Amount]]-Table1[[#This Row],[Amount1]]</f>
        <v>0</v>
      </c>
    </row>
    <row r="540" spans="1:15" x14ac:dyDescent="0.2">
      <c r="A540" s="99"/>
      <c r="B540" s="113"/>
      <c r="C540" s="103"/>
      <c r="D540" s="104"/>
      <c r="E540" s="101" t="e">
        <f>LOOKUP(D540,Accounts!A:A,Accounts!B:B)</f>
        <v>#N/A</v>
      </c>
      <c r="F540" s="147"/>
      <c r="G540" s="97"/>
      <c r="H540" s="156">
        <f>IF(G540="c",H539+Table1[[#This Row],[Amount]],H539)</f>
        <v>0</v>
      </c>
      <c r="I540" s="156">
        <f>IF(G540="p1",I539+Table1[Amount],I539)</f>
        <v>0</v>
      </c>
      <c r="J540" s="156">
        <f>IF(G540="p2",J539+Table1[Amount],J539)</f>
        <v>0</v>
      </c>
      <c r="K540" s="154">
        <f>IF(G540="s",K539+Table1[[#This Row],[Amount]],K539)</f>
        <v>0</v>
      </c>
      <c r="L540" s="129"/>
      <c r="M540" s="129">
        <f>Table1[[#This Row],[Amount]]</f>
        <v>0</v>
      </c>
      <c r="N540" s="129"/>
      <c r="O540" s="130">
        <f>Table1[[#This Row],[Amount]]-Table1[[#This Row],[Amount1]]</f>
        <v>0</v>
      </c>
    </row>
    <row r="541" spans="1:15" x14ac:dyDescent="0.2">
      <c r="A541" s="99"/>
      <c r="B541" s="113"/>
      <c r="C541" s="103"/>
      <c r="D541" s="104"/>
      <c r="E541" s="101" t="e">
        <f>LOOKUP(D541,Accounts!A:A,Accounts!B:B)</f>
        <v>#N/A</v>
      </c>
      <c r="F541" s="147"/>
      <c r="G541" s="97"/>
      <c r="H541" s="156">
        <f>IF(G541="c",H540+Table1[[#This Row],[Amount]],H540)</f>
        <v>0</v>
      </c>
      <c r="I541" s="156">
        <f>IF(G541="p1",I540+Table1[Amount],I540)</f>
        <v>0</v>
      </c>
      <c r="J541" s="156">
        <f>IF(G541="p2",J540+Table1[Amount],J540)</f>
        <v>0</v>
      </c>
      <c r="K541" s="154">
        <f>IF(G541="s",K540+Table1[[#This Row],[Amount]],K540)</f>
        <v>0</v>
      </c>
      <c r="L541" s="129"/>
      <c r="M541" s="129">
        <f>Table1[[#This Row],[Amount]]</f>
        <v>0</v>
      </c>
      <c r="N541" s="129"/>
      <c r="O541" s="130">
        <f>Table1[[#This Row],[Amount]]-Table1[[#This Row],[Amount1]]</f>
        <v>0</v>
      </c>
    </row>
    <row r="542" spans="1:15" x14ac:dyDescent="0.2">
      <c r="A542" s="99"/>
      <c r="B542" s="113"/>
      <c r="C542" s="103"/>
      <c r="D542" s="104"/>
      <c r="E542" s="101" t="e">
        <f>LOOKUP(D542,Accounts!A:A,Accounts!B:B)</f>
        <v>#N/A</v>
      </c>
      <c r="F542" s="147"/>
      <c r="G542" s="97"/>
      <c r="H542" s="156">
        <f>IF(G542="c",H541+Table1[[#This Row],[Amount]],H541)</f>
        <v>0</v>
      </c>
      <c r="I542" s="156">
        <f>IF(G542="p1",I541+Table1[Amount],I541)</f>
        <v>0</v>
      </c>
      <c r="J542" s="156">
        <f>IF(G542="p2",J541+Table1[Amount],J541)</f>
        <v>0</v>
      </c>
      <c r="K542" s="154">
        <f>IF(G542="s",K541+Table1[[#This Row],[Amount]],K541)</f>
        <v>0</v>
      </c>
      <c r="L542" s="129"/>
      <c r="M542" s="129">
        <f>Table1[[#This Row],[Amount]]</f>
        <v>0</v>
      </c>
      <c r="N542" s="129"/>
      <c r="O542" s="130">
        <f>Table1[[#This Row],[Amount]]-Table1[[#This Row],[Amount1]]</f>
        <v>0</v>
      </c>
    </row>
    <row r="543" spans="1:15" x14ac:dyDescent="0.2">
      <c r="A543" s="99"/>
      <c r="B543" s="113"/>
      <c r="C543" s="103"/>
      <c r="D543" s="104"/>
      <c r="E543" s="101" t="e">
        <f>LOOKUP(D543,Accounts!A:A,Accounts!B:B)</f>
        <v>#N/A</v>
      </c>
      <c r="F543" s="147"/>
      <c r="G543" s="97"/>
      <c r="H543" s="156">
        <f>IF(G543="c",H542+Table1[[#This Row],[Amount]],H542)</f>
        <v>0</v>
      </c>
      <c r="I543" s="156">
        <f>IF(G543="p1",I542+Table1[Amount],I542)</f>
        <v>0</v>
      </c>
      <c r="J543" s="156">
        <f>IF(G543="p2",J542+Table1[Amount],J542)</f>
        <v>0</v>
      </c>
      <c r="K543" s="154">
        <f>IF(G543="s",K542+Table1[[#This Row],[Amount]],K542)</f>
        <v>0</v>
      </c>
      <c r="L543" s="129"/>
      <c r="M543" s="129">
        <f>Table1[[#This Row],[Amount]]</f>
        <v>0</v>
      </c>
      <c r="N543" s="129"/>
      <c r="O543" s="130">
        <f>Table1[[#This Row],[Amount]]-Table1[[#This Row],[Amount1]]</f>
        <v>0</v>
      </c>
    </row>
    <row r="544" spans="1:15" x14ac:dyDescent="0.2">
      <c r="A544" s="99"/>
      <c r="B544" s="113"/>
      <c r="C544" s="103"/>
      <c r="D544" s="104"/>
      <c r="E544" s="101" t="e">
        <f>LOOKUP(D544,Accounts!A:A,Accounts!B:B)</f>
        <v>#N/A</v>
      </c>
      <c r="F544" s="147"/>
      <c r="G544" s="97"/>
      <c r="H544" s="156">
        <f>IF(G544="c",H543+Table1[[#This Row],[Amount]],H543)</f>
        <v>0</v>
      </c>
      <c r="I544" s="156">
        <f>IF(G544="p1",I543+Table1[Amount],I543)</f>
        <v>0</v>
      </c>
      <c r="J544" s="156">
        <f>IF(G544="p2",J543+Table1[Amount],J543)</f>
        <v>0</v>
      </c>
      <c r="K544" s="154">
        <f>IF(G544="s",K543+Table1[[#This Row],[Amount]],K543)</f>
        <v>0</v>
      </c>
      <c r="L544" s="129"/>
      <c r="M544" s="129">
        <f>Table1[[#This Row],[Amount]]</f>
        <v>0</v>
      </c>
      <c r="N544" s="129"/>
      <c r="O544" s="130">
        <f>Table1[[#This Row],[Amount]]-Table1[[#This Row],[Amount1]]</f>
        <v>0</v>
      </c>
    </row>
    <row r="545" spans="1:15" x14ac:dyDescent="0.2">
      <c r="A545" s="99"/>
      <c r="B545" s="113"/>
      <c r="C545" s="103"/>
      <c r="D545" s="104"/>
      <c r="E545" s="101" t="e">
        <f>LOOKUP(D545,Accounts!A:A,Accounts!B:B)</f>
        <v>#N/A</v>
      </c>
      <c r="F545" s="147"/>
      <c r="G545" s="97"/>
      <c r="H545" s="156">
        <f>IF(G545="c",H544+Table1[[#This Row],[Amount]],H544)</f>
        <v>0</v>
      </c>
      <c r="I545" s="156">
        <f>IF(G545="p1",I544+Table1[Amount],I544)</f>
        <v>0</v>
      </c>
      <c r="J545" s="156">
        <f>IF(G545="p2",J544+Table1[Amount],J544)</f>
        <v>0</v>
      </c>
      <c r="K545" s="154">
        <f>IF(G545="s",K544+Table1[[#This Row],[Amount]],K544)</f>
        <v>0</v>
      </c>
      <c r="L545" s="129"/>
      <c r="M545" s="129">
        <f>Table1[[#This Row],[Amount]]</f>
        <v>0</v>
      </c>
      <c r="N545" s="129"/>
      <c r="O545" s="130">
        <f>Table1[[#This Row],[Amount]]-Table1[[#This Row],[Amount1]]</f>
        <v>0</v>
      </c>
    </row>
    <row r="546" spans="1:15" x14ac:dyDescent="0.2">
      <c r="A546" s="99"/>
      <c r="B546" s="113"/>
      <c r="C546" s="103"/>
      <c r="D546" s="104"/>
      <c r="E546" s="101" t="e">
        <f>LOOKUP(D546,Accounts!A:A,Accounts!B:B)</f>
        <v>#N/A</v>
      </c>
      <c r="F546" s="147"/>
      <c r="G546" s="97"/>
      <c r="H546" s="156">
        <f>IF(G546="c",H545+Table1[[#This Row],[Amount]],H545)</f>
        <v>0</v>
      </c>
      <c r="I546" s="156">
        <f>IF(G546="p1",I545+Table1[Amount],I545)</f>
        <v>0</v>
      </c>
      <c r="J546" s="156">
        <f>IF(G546="p2",J545+Table1[Amount],J545)</f>
        <v>0</v>
      </c>
      <c r="K546" s="154">
        <f>IF(G546="s",K545+Table1[[#This Row],[Amount]],K545)</f>
        <v>0</v>
      </c>
      <c r="L546" s="129"/>
      <c r="M546" s="129">
        <f>Table1[[#This Row],[Amount]]</f>
        <v>0</v>
      </c>
      <c r="N546" s="129"/>
      <c r="O546" s="130">
        <f>Table1[[#This Row],[Amount]]-Table1[[#This Row],[Amount1]]</f>
        <v>0</v>
      </c>
    </row>
    <row r="547" spans="1:15" x14ac:dyDescent="0.2">
      <c r="A547" s="99"/>
      <c r="B547" s="113"/>
      <c r="C547" s="103"/>
      <c r="D547" s="104"/>
      <c r="E547" s="101" t="e">
        <f>LOOKUP(D547,Accounts!A:A,Accounts!B:B)</f>
        <v>#N/A</v>
      </c>
      <c r="F547" s="147"/>
      <c r="G547" s="97"/>
      <c r="H547" s="156">
        <f>IF(G547="c",H546+Table1[[#This Row],[Amount]],H546)</f>
        <v>0</v>
      </c>
      <c r="I547" s="156">
        <f>IF(G547="p1",I546+Table1[Amount],I546)</f>
        <v>0</v>
      </c>
      <c r="J547" s="156">
        <f>IF(G547="p2",J546+Table1[Amount],J546)</f>
        <v>0</v>
      </c>
      <c r="K547" s="154">
        <f>IF(G547="s",K546+Table1[[#This Row],[Amount]],K546)</f>
        <v>0</v>
      </c>
      <c r="L547" s="129"/>
      <c r="M547" s="129">
        <f>Table1[[#This Row],[Amount]]</f>
        <v>0</v>
      </c>
      <c r="N547" s="129"/>
      <c r="O547" s="130">
        <f>Table1[[#This Row],[Amount]]-Table1[[#This Row],[Amount1]]</f>
        <v>0</v>
      </c>
    </row>
    <row r="548" spans="1:15" x14ac:dyDescent="0.2">
      <c r="A548" s="99"/>
      <c r="B548" s="113"/>
      <c r="C548" s="103"/>
      <c r="D548" s="104"/>
      <c r="E548" s="101" t="e">
        <f>LOOKUP(D548,Accounts!A:A,Accounts!B:B)</f>
        <v>#N/A</v>
      </c>
      <c r="F548" s="147"/>
      <c r="G548" s="97"/>
      <c r="H548" s="156">
        <f>IF(G548="c",H547+Table1[[#This Row],[Amount]],H547)</f>
        <v>0</v>
      </c>
      <c r="I548" s="156">
        <f>IF(G548="p1",I547+Table1[Amount],I547)</f>
        <v>0</v>
      </c>
      <c r="J548" s="156">
        <f>IF(G548="p2",J547+Table1[Amount],J547)</f>
        <v>0</v>
      </c>
      <c r="K548" s="154">
        <f>IF(G548="s",K547+Table1[[#This Row],[Amount]],K547)</f>
        <v>0</v>
      </c>
      <c r="L548" s="129"/>
      <c r="M548" s="129">
        <f>Table1[[#This Row],[Amount]]</f>
        <v>0</v>
      </c>
      <c r="N548" s="129"/>
      <c r="O548" s="130">
        <f>Table1[[#This Row],[Amount]]-Table1[[#This Row],[Amount1]]</f>
        <v>0</v>
      </c>
    </row>
    <row r="549" spans="1:15" x14ac:dyDescent="0.2">
      <c r="A549" s="99"/>
      <c r="B549" s="113"/>
      <c r="C549" s="103"/>
      <c r="D549" s="104"/>
      <c r="E549" s="101" t="e">
        <f>LOOKUP(D549,Accounts!A:A,Accounts!B:B)</f>
        <v>#N/A</v>
      </c>
      <c r="F549" s="147"/>
      <c r="G549" s="97"/>
      <c r="H549" s="156">
        <f>IF(G549="c",H548+Table1[[#This Row],[Amount]],H548)</f>
        <v>0</v>
      </c>
      <c r="I549" s="156">
        <f>IF(G549="p1",I548+Table1[Amount],I548)</f>
        <v>0</v>
      </c>
      <c r="J549" s="156">
        <f>IF(G549="p2",J548+Table1[Amount],J548)</f>
        <v>0</v>
      </c>
      <c r="K549" s="154">
        <f>IF(G549="s",K548+Table1[[#This Row],[Amount]],K548)</f>
        <v>0</v>
      </c>
      <c r="L549" s="129"/>
      <c r="M549" s="129">
        <f>Table1[[#This Row],[Amount]]</f>
        <v>0</v>
      </c>
      <c r="N549" s="129"/>
      <c r="O549" s="130">
        <f>Table1[[#This Row],[Amount]]-Table1[[#This Row],[Amount1]]</f>
        <v>0</v>
      </c>
    </row>
    <row r="550" spans="1:15" x14ac:dyDescent="0.2">
      <c r="A550" s="99"/>
      <c r="B550" s="113"/>
      <c r="C550" s="103"/>
      <c r="D550" s="104"/>
      <c r="E550" s="101" t="e">
        <f>LOOKUP(D550,Accounts!A:A,Accounts!B:B)</f>
        <v>#N/A</v>
      </c>
      <c r="F550" s="147"/>
      <c r="G550" s="97"/>
      <c r="H550" s="156">
        <f>IF(G550="c",H549+Table1[[#This Row],[Amount]],H549)</f>
        <v>0</v>
      </c>
      <c r="I550" s="156">
        <f>IF(G550="p1",I549+Table1[Amount],I549)</f>
        <v>0</v>
      </c>
      <c r="J550" s="156">
        <f>IF(G550="p2",J549+Table1[Amount],J549)</f>
        <v>0</v>
      </c>
      <c r="K550" s="154">
        <f>IF(G550="s",K549+Table1[[#This Row],[Amount]],K549)</f>
        <v>0</v>
      </c>
      <c r="L550" s="129"/>
      <c r="M550" s="129">
        <f>Table1[[#This Row],[Amount]]</f>
        <v>0</v>
      </c>
      <c r="N550" s="129"/>
      <c r="O550" s="130">
        <f>Table1[[#This Row],[Amount]]-Table1[[#This Row],[Amount1]]</f>
        <v>0</v>
      </c>
    </row>
    <row r="551" spans="1:15" x14ac:dyDescent="0.2">
      <c r="A551" s="99"/>
      <c r="B551" s="113"/>
      <c r="C551" s="103"/>
      <c r="D551" s="104"/>
      <c r="E551" s="101" t="e">
        <f>LOOKUP(D551,Accounts!A:A,Accounts!B:B)</f>
        <v>#N/A</v>
      </c>
      <c r="F551" s="147"/>
      <c r="G551" s="97"/>
      <c r="H551" s="156">
        <f>IF(G551="c",H550+Table1[[#This Row],[Amount]],H550)</f>
        <v>0</v>
      </c>
      <c r="I551" s="156">
        <f>IF(G551="p1",I550+Table1[Amount],I550)</f>
        <v>0</v>
      </c>
      <c r="J551" s="156">
        <f>IF(G551="p2",J550+Table1[Amount],J550)</f>
        <v>0</v>
      </c>
      <c r="K551" s="154">
        <f>IF(G551="s",K550+Table1[[#This Row],[Amount]],K550)</f>
        <v>0</v>
      </c>
      <c r="L551" s="129"/>
      <c r="M551" s="129">
        <f>Table1[[#This Row],[Amount]]</f>
        <v>0</v>
      </c>
      <c r="N551" s="129"/>
      <c r="O551" s="130">
        <f>Table1[[#This Row],[Amount]]-Table1[[#This Row],[Amount1]]</f>
        <v>0</v>
      </c>
    </row>
    <row r="552" spans="1:15" x14ac:dyDescent="0.2">
      <c r="A552" s="99"/>
      <c r="B552" s="115"/>
      <c r="C552" s="103"/>
      <c r="D552" s="104"/>
      <c r="E552" s="101" t="e">
        <f>LOOKUP(D552,Accounts!A:A,Accounts!B:B)</f>
        <v>#N/A</v>
      </c>
      <c r="F552" s="147"/>
      <c r="G552" s="97"/>
      <c r="H552" s="156">
        <f>IF(G552="c",H551+Table1[[#This Row],[Amount]],H551)</f>
        <v>0</v>
      </c>
      <c r="I552" s="156">
        <f>IF(G552="p1",I551+Table1[Amount],I551)</f>
        <v>0</v>
      </c>
      <c r="J552" s="156">
        <f>IF(G552="p2",J551+Table1[Amount],J551)</f>
        <v>0</v>
      </c>
      <c r="K552" s="154">
        <f>IF(G552="s",K551+Table1[[#This Row],[Amount]],K551)</f>
        <v>0</v>
      </c>
      <c r="L552" s="129"/>
      <c r="M552" s="129">
        <f>Table1[[#This Row],[Amount]]</f>
        <v>0</v>
      </c>
      <c r="N552" s="129"/>
      <c r="O552" s="130">
        <f>Table1[[#This Row],[Amount]]-Table1[[#This Row],[Amount1]]</f>
        <v>0</v>
      </c>
    </row>
    <row r="553" spans="1:15" x14ac:dyDescent="0.2">
      <c r="A553" s="99"/>
      <c r="B553" s="113"/>
      <c r="C553" s="103"/>
      <c r="D553" s="104"/>
      <c r="E553" s="101" t="e">
        <f>LOOKUP(D553,Accounts!A:A,Accounts!B:B)</f>
        <v>#N/A</v>
      </c>
      <c r="F553" s="147"/>
      <c r="G553" s="97"/>
      <c r="H553" s="156">
        <f>IF(G553="c",H552+Table1[[#This Row],[Amount]],H552)</f>
        <v>0</v>
      </c>
      <c r="I553" s="156">
        <f>IF(G553="p1",I552+Table1[Amount],I552)</f>
        <v>0</v>
      </c>
      <c r="J553" s="156">
        <f>IF(G553="p2",J552+Table1[Amount],J552)</f>
        <v>0</v>
      </c>
      <c r="K553" s="154">
        <f>IF(G553="s",K552+Table1[[#This Row],[Amount]],K552)</f>
        <v>0</v>
      </c>
      <c r="L553" s="129"/>
      <c r="M553" s="129">
        <f>Table1[[#This Row],[Amount]]</f>
        <v>0</v>
      </c>
      <c r="N553" s="129"/>
      <c r="O553" s="130">
        <f>Table1[[#This Row],[Amount]]-Table1[[#This Row],[Amount1]]</f>
        <v>0</v>
      </c>
    </row>
    <row r="554" spans="1:15" x14ac:dyDescent="0.2">
      <c r="A554" s="99"/>
      <c r="B554" s="113"/>
      <c r="C554" s="103"/>
      <c r="D554" s="104"/>
      <c r="E554" s="101" t="e">
        <f>LOOKUP(D554,Accounts!A:A,Accounts!B:B)</f>
        <v>#N/A</v>
      </c>
      <c r="F554" s="147"/>
      <c r="G554" s="97"/>
      <c r="H554" s="156">
        <f>IF(G554="c",H553+Table1[[#This Row],[Amount]],H553)</f>
        <v>0</v>
      </c>
      <c r="I554" s="156">
        <f>IF(G554="p1",I553+Table1[Amount],I553)</f>
        <v>0</v>
      </c>
      <c r="J554" s="156">
        <f>IF(G554="p2",J553+Table1[Amount],J553)</f>
        <v>0</v>
      </c>
      <c r="K554" s="154">
        <f>IF(G554="s",K553+Table1[[#This Row],[Amount]],K553)</f>
        <v>0</v>
      </c>
      <c r="L554" s="129"/>
      <c r="M554" s="129">
        <f>Table1[[#This Row],[Amount]]</f>
        <v>0</v>
      </c>
      <c r="N554" s="129"/>
      <c r="O554" s="130">
        <f>Table1[[#This Row],[Amount]]-Table1[[#This Row],[Amount1]]</f>
        <v>0</v>
      </c>
    </row>
    <row r="555" spans="1:15" x14ac:dyDescent="0.2">
      <c r="A555" s="99"/>
      <c r="B555" s="113"/>
      <c r="C555" s="103"/>
      <c r="D555" s="104"/>
      <c r="E555" s="101" t="e">
        <f>LOOKUP(D555,Accounts!A:A,Accounts!B:B)</f>
        <v>#N/A</v>
      </c>
      <c r="F555" s="147"/>
      <c r="G555" s="97"/>
      <c r="H555" s="156">
        <f>IF(G555="c",H554+Table1[[#This Row],[Amount]],H554)</f>
        <v>0</v>
      </c>
      <c r="I555" s="156">
        <f>IF(G555="p1",I554+Table1[Amount],I554)</f>
        <v>0</v>
      </c>
      <c r="J555" s="156">
        <f>IF(G555="p2",J554+Table1[Amount],J554)</f>
        <v>0</v>
      </c>
      <c r="K555" s="154">
        <f>IF(G555="s",K554+Table1[[#This Row],[Amount]],K554)</f>
        <v>0</v>
      </c>
      <c r="L555" s="129"/>
      <c r="M555" s="129">
        <f>Table1[[#This Row],[Amount]]</f>
        <v>0</v>
      </c>
      <c r="N555" s="129"/>
      <c r="O555" s="130">
        <f>Table1[[#This Row],[Amount]]-Table1[[#This Row],[Amount1]]</f>
        <v>0</v>
      </c>
    </row>
    <row r="556" spans="1:15" x14ac:dyDescent="0.2">
      <c r="A556" s="99"/>
      <c r="B556" s="113"/>
      <c r="C556" s="103"/>
      <c r="D556" s="104"/>
      <c r="E556" s="101" t="e">
        <f>LOOKUP(D556,Accounts!A:A,Accounts!B:B)</f>
        <v>#N/A</v>
      </c>
      <c r="F556" s="147"/>
      <c r="G556" s="97"/>
      <c r="H556" s="156">
        <f>IF(G556="c",H555+Table1[[#This Row],[Amount]],H555)</f>
        <v>0</v>
      </c>
      <c r="I556" s="156">
        <f>IF(G556="p1",I555+Table1[Amount],I555)</f>
        <v>0</v>
      </c>
      <c r="J556" s="156">
        <f>IF(G556="p2",J555+Table1[Amount],J555)</f>
        <v>0</v>
      </c>
      <c r="K556" s="154">
        <f>IF(G556="s",K555+Table1[[#This Row],[Amount]],K555)</f>
        <v>0</v>
      </c>
      <c r="L556" s="129"/>
      <c r="M556" s="129">
        <f>Table1[[#This Row],[Amount]]</f>
        <v>0</v>
      </c>
      <c r="N556" s="129"/>
      <c r="O556" s="130">
        <f>Table1[[#This Row],[Amount]]-Table1[[#This Row],[Amount1]]</f>
        <v>0</v>
      </c>
    </row>
    <row r="557" spans="1:15" x14ac:dyDescent="0.2">
      <c r="A557" s="99"/>
      <c r="B557" s="113"/>
      <c r="C557" s="103"/>
      <c r="D557" s="104"/>
      <c r="E557" s="101" t="e">
        <f>LOOKUP(D557,Accounts!A:A,Accounts!B:B)</f>
        <v>#N/A</v>
      </c>
      <c r="F557" s="147"/>
      <c r="G557" s="97"/>
      <c r="H557" s="156">
        <f>IF(G557="c",H556+Table1[[#This Row],[Amount]],H556)</f>
        <v>0</v>
      </c>
      <c r="I557" s="156">
        <f>IF(G557="p1",I556+Table1[Amount],I556)</f>
        <v>0</v>
      </c>
      <c r="J557" s="156">
        <f>IF(G557="p2",J556+Table1[Amount],J556)</f>
        <v>0</v>
      </c>
      <c r="K557" s="154">
        <f>IF(G557="s",K556+Table1[[#This Row],[Amount]],K556)</f>
        <v>0</v>
      </c>
      <c r="L557" s="129"/>
      <c r="M557" s="129">
        <f>Table1[[#This Row],[Amount]]</f>
        <v>0</v>
      </c>
      <c r="N557" s="129"/>
      <c r="O557" s="130">
        <f>Table1[[#This Row],[Amount]]-Table1[[#This Row],[Amount1]]</f>
        <v>0</v>
      </c>
    </row>
    <row r="558" spans="1:15" x14ac:dyDescent="0.2">
      <c r="A558" s="99"/>
      <c r="B558" s="113"/>
      <c r="C558" s="103"/>
      <c r="D558" s="104"/>
      <c r="E558" s="101" t="e">
        <f>LOOKUP(D558,Accounts!A:A,Accounts!B:B)</f>
        <v>#N/A</v>
      </c>
      <c r="F558" s="147"/>
      <c r="G558" s="97"/>
      <c r="H558" s="156">
        <f>IF(G558="c",H557+Table1[[#This Row],[Amount]],H557)</f>
        <v>0</v>
      </c>
      <c r="I558" s="156">
        <f>IF(G558="p1",I557+Table1[Amount],I557)</f>
        <v>0</v>
      </c>
      <c r="J558" s="156">
        <f>IF(G558="p2",J557+Table1[Amount],J557)</f>
        <v>0</v>
      </c>
      <c r="K558" s="154">
        <f>IF(G558="s",K557+Table1[[#This Row],[Amount]],K557)</f>
        <v>0</v>
      </c>
      <c r="L558" s="129"/>
      <c r="M558" s="129">
        <f>Table1[[#This Row],[Amount]]</f>
        <v>0</v>
      </c>
      <c r="N558" s="129"/>
      <c r="O558" s="130">
        <f>Table1[[#This Row],[Amount]]-Table1[[#This Row],[Amount1]]</f>
        <v>0</v>
      </c>
    </row>
    <row r="559" spans="1:15" x14ac:dyDescent="0.2">
      <c r="A559" s="99"/>
      <c r="B559" s="113"/>
      <c r="C559" s="103"/>
      <c r="D559" s="104"/>
      <c r="E559" s="101" t="e">
        <f>LOOKUP(D559,Accounts!A:A,Accounts!B:B)</f>
        <v>#N/A</v>
      </c>
      <c r="F559" s="147"/>
      <c r="G559" s="97"/>
      <c r="H559" s="156">
        <f>IF(G559="c",H558+Table1[[#This Row],[Amount]],H558)</f>
        <v>0</v>
      </c>
      <c r="I559" s="156">
        <f>IF(G559="p1",I558+Table1[Amount],I558)</f>
        <v>0</v>
      </c>
      <c r="J559" s="156">
        <f>IF(G559="p2",J558+Table1[Amount],J558)</f>
        <v>0</v>
      </c>
      <c r="K559" s="154">
        <f>IF(G559="s",K558+Table1[[#This Row],[Amount]],K558)</f>
        <v>0</v>
      </c>
      <c r="L559" s="129"/>
      <c r="M559" s="129">
        <f>Table1[[#This Row],[Amount]]</f>
        <v>0</v>
      </c>
      <c r="N559" s="129"/>
      <c r="O559" s="130">
        <f>Table1[[#This Row],[Amount]]-Table1[[#This Row],[Amount1]]</f>
        <v>0</v>
      </c>
    </row>
    <row r="560" spans="1:15" x14ac:dyDescent="0.2">
      <c r="A560" s="99"/>
      <c r="B560" s="113"/>
      <c r="C560" s="103"/>
      <c r="D560" s="104"/>
      <c r="E560" s="101" t="e">
        <f>LOOKUP(D560,Accounts!A:A,Accounts!B:B)</f>
        <v>#N/A</v>
      </c>
      <c r="F560" s="147"/>
      <c r="G560" s="97"/>
      <c r="H560" s="156">
        <f>IF(G560="c",H559+Table1[[#This Row],[Amount]],H559)</f>
        <v>0</v>
      </c>
      <c r="I560" s="156">
        <f>IF(G560="p1",I559+Table1[Amount],I559)</f>
        <v>0</v>
      </c>
      <c r="J560" s="156">
        <f>IF(G560="p2",J559+Table1[Amount],J559)</f>
        <v>0</v>
      </c>
      <c r="K560" s="154">
        <f>IF(G560="s",K559+Table1[[#This Row],[Amount]],K559)</f>
        <v>0</v>
      </c>
      <c r="L560" s="129"/>
      <c r="M560" s="129">
        <f>Table1[[#This Row],[Amount]]</f>
        <v>0</v>
      </c>
      <c r="N560" s="129"/>
      <c r="O560" s="130">
        <f>Table1[[#This Row],[Amount]]-Table1[[#This Row],[Amount1]]</f>
        <v>0</v>
      </c>
    </row>
    <row r="561" spans="1:15" x14ac:dyDescent="0.2">
      <c r="A561" s="99"/>
      <c r="B561" s="113"/>
      <c r="C561" s="103"/>
      <c r="D561" s="104"/>
      <c r="E561" s="101" t="e">
        <f>LOOKUP(D561,Accounts!A:A,Accounts!B:B)</f>
        <v>#N/A</v>
      </c>
      <c r="F561" s="147"/>
      <c r="G561" s="97"/>
      <c r="H561" s="156">
        <f>IF(G561="c",H560+Table1[[#This Row],[Amount]],H560)</f>
        <v>0</v>
      </c>
      <c r="I561" s="156">
        <f>IF(G561="p1",I560+Table1[Amount],I560)</f>
        <v>0</v>
      </c>
      <c r="J561" s="156">
        <f>IF(G561="p2",J560+Table1[Amount],J560)</f>
        <v>0</v>
      </c>
      <c r="K561" s="154">
        <f>IF(G561="s",K560+Table1[[#This Row],[Amount]],K560)</f>
        <v>0</v>
      </c>
      <c r="L561" s="129"/>
      <c r="M561" s="129">
        <f>Table1[[#This Row],[Amount]]</f>
        <v>0</v>
      </c>
      <c r="N561" s="129"/>
      <c r="O561" s="130">
        <f>Table1[[#This Row],[Amount]]-Table1[[#This Row],[Amount1]]</f>
        <v>0</v>
      </c>
    </row>
    <row r="562" spans="1:15" x14ac:dyDescent="0.2">
      <c r="A562" s="99"/>
      <c r="B562" s="113"/>
      <c r="C562" s="103"/>
      <c r="D562" s="104"/>
      <c r="E562" s="101" t="e">
        <f>LOOKUP(D562,Accounts!A:A,Accounts!B:B)</f>
        <v>#N/A</v>
      </c>
      <c r="F562" s="147"/>
      <c r="G562" s="97"/>
      <c r="H562" s="156">
        <f>IF(G562="c",H561+Table1[[#This Row],[Amount]],H561)</f>
        <v>0</v>
      </c>
      <c r="I562" s="156">
        <f>IF(G562="p1",I561+Table1[Amount],I561)</f>
        <v>0</v>
      </c>
      <c r="J562" s="156">
        <f>IF(G562="p2",J561+Table1[Amount],J561)</f>
        <v>0</v>
      </c>
      <c r="K562" s="154">
        <f>IF(G562="s",K561+Table1[[#This Row],[Amount]],K561)</f>
        <v>0</v>
      </c>
      <c r="L562" s="129"/>
      <c r="M562" s="129">
        <f>Table1[[#This Row],[Amount]]</f>
        <v>0</v>
      </c>
      <c r="N562" s="129"/>
      <c r="O562" s="130">
        <f>Table1[[#This Row],[Amount]]-Table1[[#This Row],[Amount1]]</f>
        <v>0</v>
      </c>
    </row>
    <row r="563" spans="1:15" x14ac:dyDescent="0.2">
      <c r="A563" s="99"/>
      <c r="B563" s="113"/>
      <c r="C563" s="103"/>
      <c r="D563" s="104"/>
      <c r="E563" s="101" t="e">
        <f>LOOKUP(D563,Accounts!A:A,Accounts!B:B)</f>
        <v>#N/A</v>
      </c>
      <c r="F563" s="147"/>
      <c r="G563" s="97"/>
      <c r="H563" s="156">
        <f>IF(G563="c",H562+Table1[[#This Row],[Amount]],H562)</f>
        <v>0</v>
      </c>
      <c r="I563" s="156">
        <f>IF(G563="p1",I562+Table1[Amount],I562)</f>
        <v>0</v>
      </c>
      <c r="J563" s="156">
        <f>IF(G563="p2",J562+Table1[Amount],J562)</f>
        <v>0</v>
      </c>
      <c r="K563" s="154">
        <f>IF(G563="s",K562+Table1[[#This Row],[Amount]],K562)</f>
        <v>0</v>
      </c>
      <c r="L563" s="129"/>
      <c r="M563" s="129">
        <f>Table1[[#This Row],[Amount]]</f>
        <v>0</v>
      </c>
      <c r="N563" s="129"/>
      <c r="O563" s="130">
        <f>Table1[[#This Row],[Amount]]-Table1[[#This Row],[Amount1]]</f>
        <v>0</v>
      </c>
    </row>
    <row r="564" spans="1:15" x14ac:dyDescent="0.2">
      <c r="A564" s="99"/>
      <c r="B564" s="113"/>
      <c r="C564" s="103"/>
      <c r="D564" s="104"/>
      <c r="E564" s="101" t="e">
        <f>LOOKUP(D564,Accounts!A:A,Accounts!B:B)</f>
        <v>#N/A</v>
      </c>
      <c r="F564" s="147"/>
      <c r="G564" s="97"/>
      <c r="H564" s="156">
        <f>IF(G564="c",H563+Table1[[#This Row],[Amount]],H563)</f>
        <v>0</v>
      </c>
      <c r="I564" s="156">
        <f>IF(G564="p1",I563+Table1[Amount],I563)</f>
        <v>0</v>
      </c>
      <c r="J564" s="156">
        <f>IF(G564="p2",J563+Table1[Amount],J563)</f>
        <v>0</v>
      </c>
      <c r="K564" s="154">
        <f>IF(G564="s",K563+Table1[[#This Row],[Amount]],K563)</f>
        <v>0</v>
      </c>
      <c r="L564" s="129"/>
      <c r="M564" s="129">
        <f>Table1[[#This Row],[Amount]]</f>
        <v>0</v>
      </c>
      <c r="N564" s="129"/>
      <c r="O564" s="130">
        <f>Table1[[#This Row],[Amount]]-Table1[[#This Row],[Amount1]]</f>
        <v>0</v>
      </c>
    </row>
    <row r="565" spans="1:15" x14ac:dyDescent="0.2">
      <c r="A565" s="99"/>
      <c r="B565" s="113"/>
      <c r="C565" s="103"/>
      <c r="D565" s="104"/>
      <c r="E565" s="101" t="e">
        <f>LOOKUP(D565,Accounts!A:A,Accounts!B:B)</f>
        <v>#N/A</v>
      </c>
      <c r="F565" s="147"/>
      <c r="G565" s="97"/>
      <c r="H565" s="156">
        <f>IF(G565="c",H564+Table1[[#This Row],[Amount]],H564)</f>
        <v>0</v>
      </c>
      <c r="I565" s="156">
        <f>IF(G565="p1",I564+Table1[Amount],I564)</f>
        <v>0</v>
      </c>
      <c r="J565" s="156">
        <f>IF(G565="p2",J564+Table1[Amount],J564)</f>
        <v>0</v>
      </c>
      <c r="K565" s="154">
        <f>IF(G565="s",K564+Table1[[#This Row],[Amount]],K564)</f>
        <v>0</v>
      </c>
      <c r="L565" s="129"/>
      <c r="M565" s="129">
        <f>Table1[[#This Row],[Amount]]</f>
        <v>0</v>
      </c>
      <c r="N565" s="129"/>
      <c r="O565" s="130">
        <f>Table1[[#This Row],[Amount]]-Table1[[#This Row],[Amount1]]</f>
        <v>0</v>
      </c>
    </row>
    <row r="566" spans="1:15" x14ac:dyDescent="0.2">
      <c r="A566" s="99"/>
      <c r="B566" s="113"/>
      <c r="C566" s="103"/>
      <c r="D566" s="104"/>
      <c r="E566" s="101" t="e">
        <f>LOOKUP(D566,Accounts!A:A,Accounts!B:B)</f>
        <v>#N/A</v>
      </c>
      <c r="F566" s="147"/>
      <c r="G566" s="97"/>
      <c r="H566" s="156">
        <f>IF(G566="c",H565+Table1[[#This Row],[Amount]],H565)</f>
        <v>0</v>
      </c>
      <c r="I566" s="156">
        <f>IF(G566="p1",I565+Table1[Amount],I565)</f>
        <v>0</v>
      </c>
      <c r="J566" s="156">
        <f>IF(G566="p2",J565+Table1[Amount],J565)</f>
        <v>0</v>
      </c>
      <c r="K566" s="154">
        <f>IF(G566="s",K565+Table1[[#This Row],[Amount]],K565)</f>
        <v>0</v>
      </c>
      <c r="L566" s="129"/>
      <c r="M566" s="129">
        <f>Table1[[#This Row],[Amount]]</f>
        <v>0</v>
      </c>
      <c r="N566" s="129"/>
      <c r="O566" s="130">
        <f>Table1[[#This Row],[Amount]]-Table1[[#This Row],[Amount1]]</f>
        <v>0</v>
      </c>
    </row>
    <row r="567" spans="1:15" x14ac:dyDescent="0.2">
      <c r="A567" s="99"/>
      <c r="B567" s="113"/>
      <c r="C567" s="103"/>
      <c r="D567" s="104"/>
      <c r="E567" s="101" t="e">
        <f>LOOKUP(D567,Accounts!A:A,Accounts!B:B)</f>
        <v>#N/A</v>
      </c>
      <c r="F567" s="147"/>
      <c r="G567" s="97"/>
      <c r="H567" s="156">
        <f>IF(G567="c",H566+Table1[[#This Row],[Amount]],H566)</f>
        <v>0</v>
      </c>
      <c r="I567" s="156">
        <f>IF(G567="p1",I566+Table1[Amount],I566)</f>
        <v>0</v>
      </c>
      <c r="J567" s="156">
        <f>IF(G567="p2",J566+Table1[Amount],J566)</f>
        <v>0</v>
      </c>
      <c r="K567" s="154">
        <f>IF(G567="s",K566+Table1[[#This Row],[Amount]],K566)</f>
        <v>0</v>
      </c>
      <c r="L567" s="129"/>
      <c r="M567" s="129">
        <f>Table1[[#This Row],[Amount]]</f>
        <v>0</v>
      </c>
      <c r="N567" s="129"/>
      <c r="O567" s="130">
        <f>Table1[[#This Row],[Amount]]-Table1[[#This Row],[Amount1]]</f>
        <v>0</v>
      </c>
    </row>
    <row r="568" spans="1:15" x14ac:dyDescent="0.2">
      <c r="A568" s="99"/>
      <c r="B568" s="113"/>
      <c r="C568" s="103"/>
      <c r="D568" s="104"/>
      <c r="E568" s="101" t="e">
        <f>LOOKUP(D568,Accounts!A:A,Accounts!B:B)</f>
        <v>#N/A</v>
      </c>
      <c r="F568" s="147"/>
      <c r="G568" s="97"/>
      <c r="H568" s="156">
        <f>IF(G568="c",H567+Table1[[#This Row],[Amount]],H567)</f>
        <v>0</v>
      </c>
      <c r="I568" s="156">
        <f>IF(G568="p1",I567+Table1[Amount],I567)</f>
        <v>0</v>
      </c>
      <c r="J568" s="156">
        <f>IF(G568="p2",J567+Table1[Amount],J567)</f>
        <v>0</v>
      </c>
      <c r="K568" s="154">
        <f>IF(G568="s",K567+Table1[[#This Row],[Amount]],K567)</f>
        <v>0</v>
      </c>
      <c r="L568" s="129"/>
      <c r="M568" s="129">
        <f>Table1[[#This Row],[Amount]]</f>
        <v>0</v>
      </c>
      <c r="N568" s="129"/>
      <c r="O568" s="130">
        <f>Table1[[#This Row],[Amount]]-Table1[[#This Row],[Amount1]]</f>
        <v>0</v>
      </c>
    </row>
    <row r="569" spans="1:15" x14ac:dyDescent="0.2">
      <c r="A569" s="99"/>
      <c r="B569" s="113"/>
      <c r="C569" s="103"/>
      <c r="D569" s="104"/>
      <c r="E569" s="101" t="e">
        <f>LOOKUP(D569,Accounts!A:A,Accounts!B:B)</f>
        <v>#N/A</v>
      </c>
      <c r="F569" s="147"/>
      <c r="G569" s="97"/>
      <c r="H569" s="156">
        <f>IF(G569="c",H568+Table1[[#This Row],[Amount]],H568)</f>
        <v>0</v>
      </c>
      <c r="I569" s="156">
        <f>IF(G569="p1",I568+Table1[Amount],I568)</f>
        <v>0</v>
      </c>
      <c r="J569" s="156">
        <f>IF(G569="p2",J568+Table1[Amount],J568)</f>
        <v>0</v>
      </c>
      <c r="K569" s="154">
        <f>IF(G569="s",K568+Table1[[#This Row],[Amount]],K568)</f>
        <v>0</v>
      </c>
      <c r="L569" s="129"/>
      <c r="M569" s="129">
        <f>Table1[[#This Row],[Amount]]</f>
        <v>0</v>
      </c>
      <c r="N569" s="129"/>
      <c r="O569" s="130">
        <f>Table1[[#This Row],[Amount]]-Table1[[#This Row],[Amount1]]</f>
        <v>0</v>
      </c>
    </row>
    <row r="570" spans="1:15" x14ac:dyDescent="0.2">
      <c r="A570" s="99"/>
      <c r="B570" s="113"/>
      <c r="C570" s="103"/>
      <c r="D570" s="104"/>
      <c r="E570" s="101" t="e">
        <f>LOOKUP(D570,Accounts!A:A,Accounts!B:B)</f>
        <v>#N/A</v>
      </c>
      <c r="F570" s="147"/>
      <c r="G570" s="97"/>
      <c r="H570" s="156">
        <f>IF(G570="c",H569+Table1[[#This Row],[Amount]],H569)</f>
        <v>0</v>
      </c>
      <c r="I570" s="156">
        <f>IF(G570="p1",I569+Table1[Amount],I569)</f>
        <v>0</v>
      </c>
      <c r="J570" s="156">
        <f>IF(G570="p2",J569+Table1[Amount],J569)</f>
        <v>0</v>
      </c>
      <c r="K570" s="154">
        <f>IF(G570="s",K569+Table1[[#This Row],[Amount]],K569)</f>
        <v>0</v>
      </c>
      <c r="L570" s="129"/>
      <c r="M570" s="129">
        <f>Table1[[#This Row],[Amount]]</f>
        <v>0</v>
      </c>
      <c r="N570" s="129"/>
      <c r="O570" s="130">
        <f>Table1[[#This Row],[Amount]]-Table1[[#This Row],[Amount1]]</f>
        <v>0</v>
      </c>
    </row>
    <row r="571" spans="1:15" x14ac:dyDescent="0.2">
      <c r="A571" s="99"/>
      <c r="B571" s="113"/>
      <c r="C571" s="103"/>
      <c r="D571" s="104"/>
      <c r="E571" s="101" t="e">
        <f>LOOKUP(D571,Accounts!A:A,Accounts!B:B)</f>
        <v>#N/A</v>
      </c>
      <c r="F571" s="147"/>
      <c r="G571" s="97"/>
      <c r="H571" s="156">
        <f>IF(G571="c",H570+Table1[[#This Row],[Amount]],H570)</f>
        <v>0</v>
      </c>
      <c r="I571" s="156">
        <f>IF(G571="p1",I570+Table1[Amount],I570)</f>
        <v>0</v>
      </c>
      <c r="J571" s="156">
        <f>IF(G571="p2",J570+Table1[Amount],J570)</f>
        <v>0</v>
      </c>
      <c r="K571" s="154">
        <f>IF(G571="s",K570+Table1[[#This Row],[Amount]],K570)</f>
        <v>0</v>
      </c>
      <c r="L571" s="129"/>
      <c r="M571" s="129">
        <f>Table1[[#This Row],[Amount]]</f>
        <v>0</v>
      </c>
      <c r="N571" s="129"/>
      <c r="O571" s="130">
        <f>Table1[[#This Row],[Amount]]-Table1[[#This Row],[Amount1]]</f>
        <v>0</v>
      </c>
    </row>
    <row r="572" spans="1:15" x14ac:dyDescent="0.2">
      <c r="A572" s="99"/>
      <c r="B572" s="113"/>
      <c r="C572" s="103"/>
      <c r="D572" s="104"/>
      <c r="E572" s="101" t="e">
        <f>LOOKUP(D572,Accounts!A:A,Accounts!B:B)</f>
        <v>#N/A</v>
      </c>
      <c r="F572" s="147"/>
      <c r="G572" s="97"/>
      <c r="H572" s="156">
        <f>IF(G572="c",H571+Table1[[#This Row],[Amount]],H571)</f>
        <v>0</v>
      </c>
      <c r="I572" s="156">
        <f>IF(G572="p1",I571+Table1[Amount],I571)</f>
        <v>0</v>
      </c>
      <c r="J572" s="156">
        <f>IF(G572="p2",J571+Table1[Amount],J571)</f>
        <v>0</v>
      </c>
      <c r="K572" s="154">
        <f>IF(G572="s",K571+Table1[[#This Row],[Amount]],K571)</f>
        <v>0</v>
      </c>
      <c r="L572" s="129"/>
      <c r="M572" s="129">
        <f>Table1[[#This Row],[Amount]]</f>
        <v>0</v>
      </c>
      <c r="N572" s="129"/>
      <c r="O572" s="130">
        <f>Table1[[#This Row],[Amount]]-Table1[[#This Row],[Amount1]]</f>
        <v>0</v>
      </c>
    </row>
    <row r="573" spans="1:15" x14ac:dyDescent="0.2">
      <c r="A573" s="99"/>
      <c r="B573" s="113"/>
      <c r="C573" s="103"/>
      <c r="D573" s="104"/>
      <c r="E573" s="101" t="e">
        <f>LOOKUP(D573,Accounts!A:A,Accounts!B:B)</f>
        <v>#N/A</v>
      </c>
      <c r="F573" s="147"/>
      <c r="G573" s="97"/>
      <c r="H573" s="156">
        <f>IF(G573="c",H572+Table1[[#This Row],[Amount]],H572)</f>
        <v>0</v>
      </c>
      <c r="I573" s="156">
        <f>IF(G573="p1",I572+Table1[Amount],I572)</f>
        <v>0</v>
      </c>
      <c r="J573" s="156">
        <f>IF(G573="p2",J572+Table1[Amount],J572)</f>
        <v>0</v>
      </c>
      <c r="K573" s="154">
        <f>IF(G573="s",K572+Table1[[#This Row],[Amount]],K572)</f>
        <v>0</v>
      </c>
      <c r="L573" s="129"/>
      <c r="M573" s="129">
        <f>Table1[[#This Row],[Amount]]</f>
        <v>0</v>
      </c>
      <c r="N573" s="129"/>
      <c r="O573" s="130">
        <f>Table1[[#This Row],[Amount]]-Table1[[#This Row],[Amount1]]</f>
        <v>0</v>
      </c>
    </row>
    <row r="574" spans="1:15" x14ac:dyDescent="0.2">
      <c r="A574" s="99"/>
      <c r="B574" s="113"/>
      <c r="C574" s="103"/>
      <c r="D574" s="104"/>
      <c r="E574" s="101" t="e">
        <f>LOOKUP(D574,Accounts!A:A,Accounts!B:B)</f>
        <v>#N/A</v>
      </c>
      <c r="F574" s="147"/>
      <c r="G574" s="97"/>
      <c r="H574" s="156">
        <f>IF(G574="c",H573+Table1[[#This Row],[Amount]],H573)</f>
        <v>0</v>
      </c>
      <c r="I574" s="156">
        <f>IF(G574="p1",I573+Table1[Amount],I573)</f>
        <v>0</v>
      </c>
      <c r="J574" s="156">
        <f>IF(G574="p2",J573+Table1[Amount],J573)</f>
        <v>0</v>
      </c>
      <c r="K574" s="154">
        <f>IF(G574="s",K573+Table1[[#This Row],[Amount]],K573)</f>
        <v>0</v>
      </c>
      <c r="L574" s="129"/>
      <c r="M574" s="129">
        <f>Table1[[#This Row],[Amount]]</f>
        <v>0</v>
      </c>
      <c r="N574" s="129"/>
      <c r="O574" s="130">
        <f>Table1[[#This Row],[Amount]]-Table1[[#This Row],[Amount1]]</f>
        <v>0</v>
      </c>
    </row>
    <row r="575" spans="1:15" x14ac:dyDescent="0.2">
      <c r="A575" s="99"/>
      <c r="B575" s="113"/>
      <c r="C575" s="103"/>
      <c r="D575" s="104"/>
      <c r="E575" s="101" t="e">
        <f>LOOKUP(D575,Accounts!A:A,Accounts!B:B)</f>
        <v>#N/A</v>
      </c>
      <c r="F575" s="147"/>
      <c r="G575" s="97"/>
      <c r="H575" s="156">
        <f>IF(G575="c",H574+Table1[[#This Row],[Amount]],H574)</f>
        <v>0</v>
      </c>
      <c r="I575" s="156">
        <f>IF(G575="p1",I574+Table1[Amount],I574)</f>
        <v>0</v>
      </c>
      <c r="J575" s="156">
        <f>IF(G575="p2",J574+Table1[Amount],J574)</f>
        <v>0</v>
      </c>
      <c r="K575" s="154">
        <f>IF(G575="s",K574+Table1[[#This Row],[Amount]],K574)</f>
        <v>0</v>
      </c>
      <c r="L575" s="129"/>
      <c r="M575" s="129">
        <f>Table1[[#This Row],[Amount]]</f>
        <v>0</v>
      </c>
      <c r="N575" s="129"/>
      <c r="O575" s="130">
        <f>Table1[[#This Row],[Amount]]-Table1[[#This Row],[Amount1]]</f>
        <v>0</v>
      </c>
    </row>
    <row r="576" spans="1:15" x14ac:dyDescent="0.2">
      <c r="A576" s="99"/>
      <c r="B576" s="113"/>
      <c r="C576" s="103"/>
      <c r="D576" s="104"/>
      <c r="E576" s="101" t="e">
        <f>LOOKUP(D576,Accounts!A:A,Accounts!B:B)</f>
        <v>#N/A</v>
      </c>
      <c r="F576" s="147"/>
      <c r="G576" s="97"/>
      <c r="H576" s="156">
        <f>IF(G576="c",H575+Table1[[#This Row],[Amount]],H575)</f>
        <v>0</v>
      </c>
      <c r="I576" s="156">
        <f>IF(G576="p1",I575+Table1[Amount],I575)</f>
        <v>0</v>
      </c>
      <c r="J576" s="156">
        <f>IF(G576="p2",J575+Table1[Amount],J575)</f>
        <v>0</v>
      </c>
      <c r="K576" s="154">
        <f>IF(G576="s",K575+Table1[[#This Row],[Amount]],K575)</f>
        <v>0</v>
      </c>
      <c r="L576" s="129"/>
      <c r="M576" s="129">
        <f>Table1[[#This Row],[Amount]]</f>
        <v>0</v>
      </c>
      <c r="N576" s="129"/>
      <c r="O576" s="130">
        <f>Table1[[#This Row],[Amount]]-Table1[[#This Row],[Amount1]]</f>
        <v>0</v>
      </c>
    </row>
    <row r="577" spans="1:15" x14ac:dyDescent="0.2">
      <c r="A577" s="99"/>
      <c r="B577" s="113"/>
      <c r="C577" s="103"/>
      <c r="D577" s="104"/>
      <c r="E577" s="101" t="e">
        <f>LOOKUP(D577,Accounts!A:A,Accounts!B:B)</f>
        <v>#N/A</v>
      </c>
      <c r="F577" s="147"/>
      <c r="G577" s="97"/>
      <c r="H577" s="156">
        <f>IF(G577="c",H576+Table1[[#This Row],[Amount]],H576)</f>
        <v>0</v>
      </c>
      <c r="I577" s="156">
        <f>IF(G577="p1",I576+Table1[Amount],I576)</f>
        <v>0</v>
      </c>
      <c r="J577" s="156">
        <f>IF(G577="p2",J576+Table1[Amount],J576)</f>
        <v>0</v>
      </c>
      <c r="K577" s="154">
        <f>IF(G577="s",K576+Table1[[#This Row],[Amount]],K576)</f>
        <v>0</v>
      </c>
      <c r="L577" s="129"/>
      <c r="M577" s="129">
        <f>Table1[[#This Row],[Amount]]</f>
        <v>0</v>
      </c>
      <c r="N577" s="129"/>
      <c r="O577" s="130">
        <f>Table1[[#This Row],[Amount]]-Table1[[#This Row],[Amount1]]</f>
        <v>0</v>
      </c>
    </row>
    <row r="578" spans="1:15" x14ac:dyDescent="0.2">
      <c r="A578" s="99"/>
      <c r="B578" s="113"/>
      <c r="C578" s="103"/>
      <c r="D578" s="104"/>
      <c r="E578" s="101" t="e">
        <f>LOOKUP(D578,Accounts!A:A,Accounts!B:B)</f>
        <v>#N/A</v>
      </c>
      <c r="F578" s="147"/>
      <c r="G578" s="97"/>
      <c r="H578" s="156">
        <f>IF(G578="c",H577+Table1[[#This Row],[Amount]],H577)</f>
        <v>0</v>
      </c>
      <c r="I578" s="156">
        <f>IF(G578="p1",I577+Table1[Amount],I577)</f>
        <v>0</v>
      </c>
      <c r="J578" s="156">
        <f>IF(G578="p2",J577+Table1[Amount],J577)</f>
        <v>0</v>
      </c>
      <c r="K578" s="154">
        <f>IF(G578="s",K577+Table1[[#This Row],[Amount]],K577)</f>
        <v>0</v>
      </c>
      <c r="L578" s="129"/>
      <c r="M578" s="129">
        <f>Table1[[#This Row],[Amount]]</f>
        <v>0</v>
      </c>
      <c r="N578" s="129"/>
      <c r="O578" s="130">
        <f>Table1[[#This Row],[Amount]]-Table1[[#This Row],[Amount1]]</f>
        <v>0</v>
      </c>
    </row>
    <row r="579" spans="1:15" x14ac:dyDescent="0.2">
      <c r="A579" s="99"/>
      <c r="B579" s="113"/>
      <c r="C579" s="103"/>
      <c r="D579" s="104"/>
      <c r="E579" s="101" t="e">
        <f>LOOKUP(D579,Accounts!A:A,Accounts!B:B)</f>
        <v>#N/A</v>
      </c>
      <c r="F579" s="147"/>
      <c r="G579" s="97"/>
      <c r="H579" s="156">
        <f>IF(G579="c",H578+Table1[[#This Row],[Amount]],H578)</f>
        <v>0</v>
      </c>
      <c r="I579" s="156">
        <f>IF(G579="p1",I578+Table1[Amount],I578)</f>
        <v>0</v>
      </c>
      <c r="J579" s="156">
        <f>IF(G579="p2",J578+Table1[Amount],J578)</f>
        <v>0</v>
      </c>
      <c r="K579" s="154">
        <f>IF(G579="s",K578+Table1[[#This Row],[Amount]],K578)</f>
        <v>0</v>
      </c>
      <c r="L579" s="129"/>
      <c r="M579" s="129">
        <f>Table1[[#This Row],[Amount]]</f>
        <v>0</v>
      </c>
      <c r="N579" s="129"/>
      <c r="O579" s="130">
        <f>Table1[[#This Row],[Amount]]-Table1[[#This Row],[Amount1]]</f>
        <v>0</v>
      </c>
    </row>
    <row r="580" spans="1:15" x14ac:dyDescent="0.2">
      <c r="A580" s="99"/>
      <c r="B580" s="113"/>
      <c r="C580" s="103"/>
      <c r="D580" s="104"/>
      <c r="E580" s="101" t="e">
        <f>LOOKUP(D580,Accounts!A:A,Accounts!B:B)</f>
        <v>#N/A</v>
      </c>
      <c r="F580" s="147"/>
      <c r="G580" s="97"/>
      <c r="H580" s="156">
        <f>IF(G580="c",H579+Table1[[#This Row],[Amount]],H579)</f>
        <v>0</v>
      </c>
      <c r="I580" s="156">
        <f>IF(G580="p1",I579+Table1[Amount],I579)</f>
        <v>0</v>
      </c>
      <c r="J580" s="156">
        <f>IF(G580="p2",J579+Table1[Amount],J579)</f>
        <v>0</v>
      </c>
      <c r="K580" s="154">
        <f>IF(G580="s",K579+Table1[[#This Row],[Amount]],K579)</f>
        <v>0</v>
      </c>
      <c r="L580" s="129"/>
      <c r="M580" s="129">
        <f>Table1[[#This Row],[Amount]]</f>
        <v>0</v>
      </c>
      <c r="N580" s="129"/>
      <c r="O580" s="130">
        <f>Table1[[#This Row],[Amount]]-Table1[[#This Row],[Amount1]]</f>
        <v>0</v>
      </c>
    </row>
    <row r="581" spans="1:15" x14ac:dyDescent="0.2">
      <c r="A581" s="99"/>
      <c r="B581" s="113"/>
      <c r="C581" s="103"/>
      <c r="D581" s="104"/>
      <c r="E581" s="101" t="e">
        <f>LOOKUP(D581,Accounts!A:A,Accounts!B:B)</f>
        <v>#N/A</v>
      </c>
      <c r="F581" s="147"/>
      <c r="G581" s="97"/>
      <c r="H581" s="156">
        <f>IF(G581="c",H580+Table1[[#This Row],[Amount]],H580)</f>
        <v>0</v>
      </c>
      <c r="I581" s="156">
        <f>IF(G581="p1",I580+Table1[Amount],I580)</f>
        <v>0</v>
      </c>
      <c r="J581" s="156">
        <f>IF(G581="p2",J580+Table1[Amount],J580)</f>
        <v>0</v>
      </c>
      <c r="K581" s="154">
        <f>IF(G581="s",K580+Table1[[#This Row],[Amount]],K580)</f>
        <v>0</v>
      </c>
      <c r="L581" s="129"/>
      <c r="M581" s="129">
        <f>Table1[[#This Row],[Amount]]</f>
        <v>0</v>
      </c>
      <c r="N581" s="129"/>
      <c r="O581" s="130">
        <f>Table1[[#This Row],[Amount]]-Table1[[#This Row],[Amount1]]</f>
        <v>0</v>
      </c>
    </row>
    <row r="582" spans="1:15" x14ac:dyDescent="0.2">
      <c r="A582" s="99"/>
      <c r="B582" s="113"/>
      <c r="C582" s="103"/>
      <c r="D582" s="104"/>
      <c r="E582" s="101" t="e">
        <f>LOOKUP(D582,Accounts!A:A,Accounts!B:B)</f>
        <v>#N/A</v>
      </c>
      <c r="F582" s="147"/>
      <c r="G582" s="97"/>
      <c r="H582" s="156">
        <f>IF(G582="c",H581+Table1[[#This Row],[Amount]],H581)</f>
        <v>0</v>
      </c>
      <c r="I582" s="156">
        <f>IF(G582="p1",I581+Table1[Amount],I581)</f>
        <v>0</v>
      </c>
      <c r="J582" s="156">
        <f>IF(G582="p2",J581+Table1[Amount],J581)</f>
        <v>0</v>
      </c>
      <c r="K582" s="154">
        <f>IF(G582="s",K581+Table1[[#This Row],[Amount]],K581)</f>
        <v>0</v>
      </c>
      <c r="L582" s="129"/>
      <c r="M582" s="129">
        <f>Table1[[#This Row],[Amount]]</f>
        <v>0</v>
      </c>
      <c r="N582" s="129"/>
      <c r="O582" s="130">
        <f>Table1[[#This Row],[Amount]]-Table1[[#This Row],[Amount1]]</f>
        <v>0</v>
      </c>
    </row>
    <row r="583" spans="1:15" x14ac:dyDescent="0.2">
      <c r="A583" s="99"/>
      <c r="B583" s="113"/>
      <c r="C583" s="103"/>
      <c r="D583" s="104"/>
      <c r="E583" s="101" t="e">
        <f>LOOKUP(D583,Accounts!A:A,Accounts!B:B)</f>
        <v>#N/A</v>
      </c>
      <c r="F583" s="147"/>
      <c r="G583" s="97"/>
      <c r="H583" s="156">
        <f>IF(G583="c",H582+Table1[[#This Row],[Amount]],H582)</f>
        <v>0</v>
      </c>
      <c r="I583" s="156">
        <f>IF(G583="p1",I582+Table1[Amount],I582)</f>
        <v>0</v>
      </c>
      <c r="J583" s="156">
        <f>IF(G583="p2",J582+Table1[Amount],J582)</f>
        <v>0</v>
      </c>
      <c r="K583" s="154">
        <f>IF(G583="s",K582+Table1[[#This Row],[Amount]],K582)</f>
        <v>0</v>
      </c>
      <c r="L583" s="129"/>
      <c r="M583" s="129">
        <f>Table1[[#This Row],[Amount]]</f>
        <v>0</v>
      </c>
      <c r="N583" s="129"/>
      <c r="O583" s="130">
        <f>Table1[[#This Row],[Amount]]-Table1[[#This Row],[Amount1]]</f>
        <v>0</v>
      </c>
    </row>
    <row r="584" spans="1:15" x14ac:dyDescent="0.2">
      <c r="A584" s="99"/>
      <c r="B584" s="113"/>
      <c r="C584" s="103"/>
      <c r="D584" s="104"/>
      <c r="E584" s="101" t="e">
        <f>LOOKUP(D584,Accounts!A:A,Accounts!B:B)</f>
        <v>#N/A</v>
      </c>
      <c r="F584" s="147"/>
      <c r="G584" s="97"/>
      <c r="H584" s="156">
        <f>IF(G584="c",H583+Table1[[#This Row],[Amount]],H583)</f>
        <v>0</v>
      </c>
      <c r="I584" s="156">
        <f>IF(G584="p1",I583+Table1[Amount],I583)</f>
        <v>0</v>
      </c>
      <c r="J584" s="156">
        <f>IF(G584="p2",J583+Table1[Amount],J583)</f>
        <v>0</v>
      </c>
      <c r="K584" s="154">
        <f>IF(G584="s",K583+Table1[[#This Row],[Amount]],K583)</f>
        <v>0</v>
      </c>
      <c r="L584" s="129"/>
      <c r="M584" s="129">
        <f>Table1[[#This Row],[Amount]]</f>
        <v>0</v>
      </c>
      <c r="N584" s="129"/>
      <c r="O584" s="130">
        <f>Table1[[#This Row],[Amount]]-Table1[[#This Row],[Amount1]]</f>
        <v>0</v>
      </c>
    </row>
    <row r="585" spans="1:15" x14ac:dyDescent="0.2">
      <c r="A585" s="99"/>
      <c r="B585" s="113"/>
      <c r="C585" s="103"/>
      <c r="D585" s="104"/>
      <c r="E585" s="101" t="e">
        <f>LOOKUP(D585,Accounts!A:A,Accounts!B:B)</f>
        <v>#N/A</v>
      </c>
      <c r="F585" s="147"/>
      <c r="G585" s="97"/>
      <c r="H585" s="156">
        <f>IF(G585="c",H584+Table1[[#This Row],[Amount]],H584)</f>
        <v>0</v>
      </c>
      <c r="I585" s="156">
        <f>IF(G585="p1",I584+Table1[Amount],I584)</f>
        <v>0</v>
      </c>
      <c r="J585" s="156">
        <f>IF(G585="p2",J584+Table1[Amount],J584)</f>
        <v>0</v>
      </c>
      <c r="K585" s="154">
        <f>IF(G585="s",K584+Table1[[#This Row],[Amount]],K584)</f>
        <v>0</v>
      </c>
      <c r="L585" s="129"/>
      <c r="M585" s="129">
        <f>Table1[[#This Row],[Amount]]</f>
        <v>0</v>
      </c>
      <c r="N585" s="129"/>
      <c r="O585" s="130">
        <f>Table1[[#This Row],[Amount]]-Table1[[#This Row],[Amount1]]</f>
        <v>0</v>
      </c>
    </row>
    <row r="586" spans="1:15" x14ac:dyDescent="0.2">
      <c r="A586" s="99"/>
      <c r="B586" s="113"/>
      <c r="C586" s="103"/>
      <c r="D586" s="104"/>
      <c r="E586" s="101" t="e">
        <f>LOOKUP(D586,Accounts!A:A,Accounts!B:B)</f>
        <v>#N/A</v>
      </c>
      <c r="F586" s="147"/>
      <c r="G586" s="97"/>
      <c r="H586" s="156">
        <f>IF(G586="c",H585+Table1[[#This Row],[Amount]],H585)</f>
        <v>0</v>
      </c>
      <c r="I586" s="156">
        <f>IF(G586="p1",I585+Table1[Amount],I585)</f>
        <v>0</v>
      </c>
      <c r="J586" s="156">
        <f>IF(G586="p2",J585+Table1[Amount],J585)</f>
        <v>0</v>
      </c>
      <c r="K586" s="154">
        <f>IF(G586="s",K585+Table1[[#This Row],[Amount]],K585)</f>
        <v>0</v>
      </c>
      <c r="L586" s="129"/>
      <c r="M586" s="129">
        <f>Table1[[#This Row],[Amount]]</f>
        <v>0</v>
      </c>
      <c r="N586" s="129"/>
      <c r="O586" s="130">
        <f>Table1[[#This Row],[Amount]]-Table1[[#This Row],[Amount1]]</f>
        <v>0</v>
      </c>
    </row>
    <row r="587" spans="1:15" x14ac:dyDescent="0.2">
      <c r="A587" s="99"/>
      <c r="B587" s="113"/>
      <c r="C587" s="103"/>
      <c r="D587" s="104"/>
      <c r="E587" s="101" t="e">
        <f>LOOKUP(D587,Accounts!A:A,Accounts!B:B)</f>
        <v>#N/A</v>
      </c>
      <c r="F587" s="147"/>
      <c r="G587" s="97"/>
      <c r="H587" s="156">
        <f>IF(G587="c",H586+Table1[[#This Row],[Amount]],H586)</f>
        <v>0</v>
      </c>
      <c r="I587" s="156">
        <f>IF(G587="p1",I586+Table1[Amount],I586)</f>
        <v>0</v>
      </c>
      <c r="J587" s="156">
        <f>IF(G587="p2",J586+Table1[Amount],J586)</f>
        <v>0</v>
      </c>
      <c r="K587" s="154">
        <f>IF(G587="s",K586+Table1[[#This Row],[Amount]],K586)</f>
        <v>0</v>
      </c>
      <c r="L587" s="129"/>
      <c r="M587" s="129">
        <f>Table1[[#This Row],[Amount]]</f>
        <v>0</v>
      </c>
      <c r="N587" s="129"/>
      <c r="O587" s="130">
        <f>Table1[[#This Row],[Amount]]-Table1[[#This Row],[Amount1]]</f>
        <v>0</v>
      </c>
    </row>
    <row r="588" spans="1:15" x14ac:dyDescent="0.2">
      <c r="A588" s="99"/>
      <c r="B588" s="113"/>
      <c r="C588" s="103"/>
      <c r="D588" s="104"/>
      <c r="E588" s="101" t="e">
        <f>LOOKUP(D588,Accounts!A:A,Accounts!B:B)</f>
        <v>#N/A</v>
      </c>
      <c r="F588" s="147"/>
      <c r="G588" s="97"/>
      <c r="H588" s="156">
        <f>IF(G588="c",H587+Table1[[#This Row],[Amount]],H587)</f>
        <v>0</v>
      </c>
      <c r="I588" s="156">
        <f>IF(G588="p1",I587+Table1[Amount],I587)</f>
        <v>0</v>
      </c>
      <c r="J588" s="156">
        <f>IF(G588="p2",J587+Table1[Amount],J587)</f>
        <v>0</v>
      </c>
      <c r="K588" s="154">
        <f>IF(G588="s",K587+Table1[[#This Row],[Amount]],K587)</f>
        <v>0</v>
      </c>
      <c r="L588" s="129"/>
      <c r="M588" s="129">
        <f>Table1[[#This Row],[Amount]]</f>
        <v>0</v>
      </c>
      <c r="N588" s="129"/>
      <c r="O588" s="130">
        <f>Table1[[#This Row],[Amount]]-Table1[[#This Row],[Amount1]]</f>
        <v>0</v>
      </c>
    </row>
    <row r="589" spans="1:15" x14ac:dyDescent="0.2">
      <c r="A589" s="99"/>
      <c r="B589" s="113"/>
      <c r="C589" s="103"/>
      <c r="D589" s="104"/>
      <c r="E589" s="101" t="e">
        <f>LOOKUP(D589,Accounts!A:A,Accounts!B:B)</f>
        <v>#N/A</v>
      </c>
      <c r="F589" s="147"/>
      <c r="G589" s="97"/>
      <c r="H589" s="156">
        <f>IF(G589="c",H588+Table1[[#This Row],[Amount]],H588)</f>
        <v>0</v>
      </c>
      <c r="I589" s="156">
        <f>IF(G589="p1",I588+Table1[Amount],I588)</f>
        <v>0</v>
      </c>
      <c r="J589" s="156">
        <f>IF(G589="p2",J588+Table1[Amount],J588)</f>
        <v>0</v>
      </c>
      <c r="K589" s="154">
        <f>IF(G589="s",K588+Table1[[#This Row],[Amount]],K588)</f>
        <v>0</v>
      </c>
      <c r="L589" s="129"/>
      <c r="M589" s="129">
        <f>Table1[[#This Row],[Amount]]</f>
        <v>0</v>
      </c>
      <c r="N589" s="129"/>
      <c r="O589" s="130">
        <f>Table1[[#This Row],[Amount]]-Table1[[#This Row],[Amount1]]</f>
        <v>0</v>
      </c>
    </row>
    <row r="590" spans="1:15" x14ac:dyDescent="0.2">
      <c r="A590" s="99"/>
      <c r="B590" s="113"/>
      <c r="C590" s="103"/>
      <c r="D590" s="104"/>
      <c r="E590" s="101" t="e">
        <f>LOOKUP(D590,Accounts!A:A,Accounts!B:B)</f>
        <v>#N/A</v>
      </c>
      <c r="F590" s="147"/>
      <c r="G590" s="97"/>
      <c r="H590" s="156">
        <f>IF(G590="c",H589+Table1[[#This Row],[Amount]],H589)</f>
        <v>0</v>
      </c>
      <c r="I590" s="156">
        <f>IF(G590="p1",I589+Table1[Amount],I589)</f>
        <v>0</v>
      </c>
      <c r="J590" s="156">
        <f>IF(G590="p2",J589+Table1[Amount],J589)</f>
        <v>0</v>
      </c>
      <c r="K590" s="154">
        <f>IF(G590="s",K589+Table1[[#This Row],[Amount]],K589)</f>
        <v>0</v>
      </c>
      <c r="L590" s="129"/>
      <c r="M590" s="129">
        <f>Table1[[#This Row],[Amount]]</f>
        <v>0</v>
      </c>
      <c r="N590" s="129"/>
      <c r="O590" s="130">
        <f>Table1[[#This Row],[Amount]]-Table1[[#This Row],[Amount1]]</f>
        <v>0</v>
      </c>
    </row>
    <row r="591" spans="1:15" x14ac:dyDescent="0.2">
      <c r="A591" s="99"/>
      <c r="B591" s="113"/>
      <c r="C591" s="103"/>
      <c r="D591" s="104"/>
      <c r="E591" s="101" t="e">
        <f>LOOKUP(D591,Accounts!A:A,Accounts!B:B)</f>
        <v>#N/A</v>
      </c>
      <c r="F591" s="147"/>
      <c r="G591" s="97"/>
      <c r="H591" s="156">
        <f>IF(G591="c",H590+Table1[[#This Row],[Amount]],H590)</f>
        <v>0</v>
      </c>
      <c r="I591" s="156">
        <f>IF(G591="p1",I590+Table1[Amount],I590)</f>
        <v>0</v>
      </c>
      <c r="J591" s="156">
        <f>IF(G591="p2",J590+Table1[Amount],J590)</f>
        <v>0</v>
      </c>
      <c r="K591" s="154">
        <f>IF(G591="s",K590+Table1[[#This Row],[Amount]],K590)</f>
        <v>0</v>
      </c>
      <c r="L591" s="129"/>
      <c r="M591" s="129">
        <f>Table1[[#This Row],[Amount]]</f>
        <v>0</v>
      </c>
      <c r="N591" s="129"/>
      <c r="O591" s="130">
        <f>Table1[[#This Row],[Amount]]-Table1[[#This Row],[Amount1]]</f>
        <v>0</v>
      </c>
    </row>
    <row r="592" spans="1:15" x14ac:dyDescent="0.2">
      <c r="A592" s="99"/>
      <c r="B592" s="113"/>
      <c r="C592" s="103"/>
      <c r="D592" s="104"/>
      <c r="E592" s="101" t="e">
        <f>LOOKUP(D592,Accounts!A:A,Accounts!B:B)</f>
        <v>#N/A</v>
      </c>
      <c r="F592" s="147"/>
      <c r="G592" s="97"/>
      <c r="H592" s="156">
        <f>IF(G592="c",H591+Table1[[#This Row],[Amount]],H591)</f>
        <v>0</v>
      </c>
      <c r="I592" s="156">
        <f>IF(G592="p1",I591+Table1[Amount],I591)</f>
        <v>0</v>
      </c>
      <c r="J592" s="156">
        <f>IF(G592="p2",J591+Table1[Amount],J591)</f>
        <v>0</v>
      </c>
      <c r="K592" s="154">
        <f>IF(G592="s",K591+Table1[[#This Row],[Amount]],K591)</f>
        <v>0</v>
      </c>
      <c r="L592" s="129"/>
      <c r="M592" s="129">
        <f>Table1[[#This Row],[Amount]]</f>
        <v>0</v>
      </c>
      <c r="N592" s="129"/>
      <c r="O592" s="130">
        <f>Table1[[#This Row],[Amount]]-Table1[[#This Row],[Amount1]]</f>
        <v>0</v>
      </c>
    </row>
    <row r="593" spans="1:15" x14ac:dyDescent="0.2">
      <c r="A593" s="99"/>
      <c r="B593" s="113"/>
      <c r="C593" s="103"/>
      <c r="D593" s="104"/>
      <c r="E593" s="101" t="e">
        <f>LOOKUP(D593,Accounts!A:A,Accounts!B:B)</f>
        <v>#N/A</v>
      </c>
      <c r="F593" s="147"/>
      <c r="G593" s="97"/>
      <c r="H593" s="156">
        <f>IF(G593="c",H592+Table1[[#This Row],[Amount]],H592)</f>
        <v>0</v>
      </c>
      <c r="I593" s="156">
        <f>IF(G593="p1",I592+Table1[Amount],I592)</f>
        <v>0</v>
      </c>
      <c r="J593" s="156">
        <f>IF(G593="p2",J592+Table1[Amount],J592)</f>
        <v>0</v>
      </c>
      <c r="K593" s="154">
        <f>IF(G593="s",K592+Table1[[#This Row],[Amount]],K592)</f>
        <v>0</v>
      </c>
      <c r="L593" s="129"/>
      <c r="M593" s="129">
        <f>Table1[[#This Row],[Amount]]</f>
        <v>0</v>
      </c>
      <c r="N593" s="129"/>
      <c r="O593" s="130">
        <f>Table1[[#This Row],[Amount]]-Table1[[#This Row],[Amount1]]</f>
        <v>0</v>
      </c>
    </row>
    <row r="594" spans="1:15" x14ac:dyDescent="0.2">
      <c r="A594" s="99"/>
      <c r="B594" s="113"/>
      <c r="C594" s="103"/>
      <c r="D594" s="104"/>
      <c r="E594" s="101" t="e">
        <f>LOOKUP(D594,Accounts!A:A,Accounts!B:B)</f>
        <v>#N/A</v>
      </c>
      <c r="F594" s="147"/>
      <c r="G594" s="97"/>
      <c r="H594" s="156">
        <f>IF(G594="c",H593+Table1[[#This Row],[Amount]],H593)</f>
        <v>0</v>
      </c>
      <c r="I594" s="156">
        <f>IF(G594="p1",I593+Table1[Amount],I593)</f>
        <v>0</v>
      </c>
      <c r="J594" s="156">
        <f>IF(G594="p2",J593+Table1[Amount],J593)</f>
        <v>0</v>
      </c>
      <c r="K594" s="154">
        <f>IF(G594="s",K593+Table1[[#This Row],[Amount]],K593)</f>
        <v>0</v>
      </c>
      <c r="L594" s="129"/>
      <c r="M594" s="129">
        <f>Table1[[#This Row],[Amount]]</f>
        <v>0</v>
      </c>
      <c r="N594" s="129"/>
      <c r="O594" s="130">
        <f>Table1[[#This Row],[Amount]]-Table1[[#This Row],[Amount1]]</f>
        <v>0</v>
      </c>
    </row>
    <row r="595" spans="1:15" x14ac:dyDescent="0.2">
      <c r="A595" s="99"/>
      <c r="B595" s="113"/>
      <c r="C595" s="103"/>
      <c r="D595" s="104"/>
      <c r="E595" s="101" t="e">
        <f>LOOKUP(D595,Accounts!A:A,Accounts!B:B)</f>
        <v>#N/A</v>
      </c>
      <c r="F595" s="147"/>
      <c r="G595" s="97"/>
      <c r="H595" s="156">
        <f>IF(G595="c",H594+Table1[[#This Row],[Amount]],H594)</f>
        <v>0</v>
      </c>
      <c r="I595" s="156">
        <f>IF(G595="p1",I594+Table1[Amount],I594)</f>
        <v>0</v>
      </c>
      <c r="J595" s="156">
        <f>IF(G595="p2",J594+Table1[Amount],J594)</f>
        <v>0</v>
      </c>
      <c r="K595" s="154">
        <f>IF(G595="s",K594+Table1[[#This Row],[Amount]],K594)</f>
        <v>0</v>
      </c>
      <c r="L595" s="129"/>
      <c r="M595" s="129">
        <f>Table1[[#This Row],[Amount]]</f>
        <v>0</v>
      </c>
      <c r="N595" s="129"/>
      <c r="O595" s="130">
        <f>Table1[[#This Row],[Amount]]-Table1[[#This Row],[Amount1]]</f>
        <v>0</v>
      </c>
    </row>
    <row r="596" spans="1:15" x14ac:dyDescent="0.2">
      <c r="A596" s="99"/>
      <c r="B596" s="113"/>
      <c r="C596" s="103"/>
      <c r="D596" s="104"/>
      <c r="E596" s="101" t="e">
        <f>LOOKUP(D596,Accounts!A:A,Accounts!B:B)</f>
        <v>#N/A</v>
      </c>
      <c r="F596" s="147"/>
      <c r="G596" s="97"/>
      <c r="H596" s="156">
        <f>IF(G596="c",H595+Table1[[#This Row],[Amount]],H595)</f>
        <v>0</v>
      </c>
      <c r="I596" s="156">
        <f>IF(G596="p1",I595+Table1[Amount],I595)</f>
        <v>0</v>
      </c>
      <c r="J596" s="156">
        <f>IF(G596="p2",J595+Table1[Amount],J595)</f>
        <v>0</v>
      </c>
      <c r="K596" s="154">
        <f>IF(G596="s",K595+Table1[[#This Row],[Amount]],K595)</f>
        <v>0</v>
      </c>
      <c r="L596" s="129"/>
      <c r="M596" s="129">
        <f>Table1[[#This Row],[Amount]]</f>
        <v>0</v>
      </c>
      <c r="N596" s="129"/>
      <c r="O596" s="130">
        <f>Table1[[#This Row],[Amount]]-Table1[[#This Row],[Amount1]]</f>
        <v>0</v>
      </c>
    </row>
    <row r="597" spans="1:15" x14ac:dyDescent="0.2">
      <c r="A597" s="99"/>
      <c r="B597" s="113"/>
      <c r="C597" s="103"/>
      <c r="D597" s="104"/>
      <c r="E597" s="101" t="e">
        <f>LOOKUP(D597,Accounts!A:A,Accounts!B:B)</f>
        <v>#N/A</v>
      </c>
      <c r="F597" s="147"/>
      <c r="G597" s="97"/>
      <c r="H597" s="156">
        <f>IF(G597="c",H596+Table1[[#This Row],[Amount]],H596)</f>
        <v>0</v>
      </c>
      <c r="I597" s="156">
        <f>IF(G597="p1",I596+Table1[Amount],I596)</f>
        <v>0</v>
      </c>
      <c r="J597" s="156">
        <f>IF(G597="p2",J596+Table1[Amount],J596)</f>
        <v>0</v>
      </c>
      <c r="K597" s="154">
        <f>IF(G597="s",K596+Table1[[#This Row],[Amount]],K596)</f>
        <v>0</v>
      </c>
      <c r="L597" s="129"/>
      <c r="M597" s="129">
        <f>Table1[[#This Row],[Amount]]</f>
        <v>0</v>
      </c>
      <c r="N597" s="129"/>
      <c r="O597" s="130">
        <f>Table1[[#This Row],[Amount]]-Table1[[#This Row],[Amount1]]</f>
        <v>0</v>
      </c>
    </row>
    <row r="598" spans="1:15" x14ac:dyDescent="0.2">
      <c r="A598" s="99"/>
      <c r="B598" s="113"/>
      <c r="C598" s="103"/>
      <c r="D598" s="104"/>
      <c r="E598" s="101" t="e">
        <f>LOOKUP(D598,Accounts!A:A,Accounts!B:B)</f>
        <v>#N/A</v>
      </c>
      <c r="F598" s="147"/>
      <c r="G598" s="97"/>
      <c r="H598" s="156">
        <f>IF(G598="c",H597+Table1[[#This Row],[Amount]],H597)</f>
        <v>0</v>
      </c>
      <c r="I598" s="156">
        <f>IF(G598="p1",I597+Table1[Amount],I597)</f>
        <v>0</v>
      </c>
      <c r="J598" s="156">
        <f>IF(G598="p2",J597+Table1[Amount],J597)</f>
        <v>0</v>
      </c>
      <c r="K598" s="154">
        <f>IF(G598="s",K597+Table1[[#This Row],[Amount]],K597)</f>
        <v>0</v>
      </c>
      <c r="L598" s="129"/>
      <c r="M598" s="129">
        <f>Table1[[#This Row],[Amount]]</f>
        <v>0</v>
      </c>
      <c r="N598" s="129"/>
      <c r="O598" s="130">
        <f>Table1[[#This Row],[Amount]]-Table1[[#This Row],[Amount1]]</f>
        <v>0</v>
      </c>
    </row>
    <row r="599" spans="1:15" x14ac:dyDescent="0.2">
      <c r="A599" s="99"/>
      <c r="B599" s="113"/>
      <c r="C599" s="103"/>
      <c r="D599" s="104"/>
      <c r="E599" s="101" t="e">
        <f>LOOKUP(D599,Accounts!A:A,Accounts!B:B)</f>
        <v>#N/A</v>
      </c>
      <c r="F599" s="147"/>
      <c r="G599" s="97"/>
      <c r="H599" s="156">
        <f>IF(G599="c",H598+Table1[[#This Row],[Amount]],H598)</f>
        <v>0</v>
      </c>
      <c r="I599" s="156">
        <f>IF(G599="p1",I598+Table1[Amount],I598)</f>
        <v>0</v>
      </c>
      <c r="J599" s="156">
        <f>IF(G599="p2",J598+Table1[Amount],J598)</f>
        <v>0</v>
      </c>
      <c r="K599" s="154">
        <f>IF(G599="s",K598+Table1[[#This Row],[Amount]],K598)</f>
        <v>0</v>
      </c>
      <c r="L599" s="129"/>
      <c r="M599" s="129">
        <f>Table1[[#This Row],[Amount]]</f>
        <v>0</v>
      </c>
      <c r="N599" s="129"/>
      <c r="O599" s="130">
        <f>Table1[[#This Row],[Amount]]-Table1[[#This Row],[Amount1]]</f>
        <v>0</v>
      </c>
    </row>
    <row r="600" spans="1:15" x14ac:dyDescent="0.2">
      <c r="A600" s="99"/>
      <c r="B600" s="113"/>
      <c r="C600" s="103"/>
      <c r="D600" s="104"/>
      <c r="E600" s="101" t="e">
        <f>LOOKUP(D600,Accounts!A:A,Accounts!B:B)</f>
        <v>#N/A</v>
      </c>
      <c r="F600" s="147"/>
      <c r="G600" s="97"/>
      <c r="H600" s="156">
        <f>IF(G600="c",H599+Table1[[#This Row],[Amount]],H599)</f>
        <v>0</v>
      </c>
      <c r="I600" s="156">
        <f>IF(G600="p1",I599+Table1[Amount],I599)</f>
        <v>0</v>
      </c>
      <c r="J600" s="156">
        <f>IF(G600="p2",J599+Table1[Amount],J599)</f>
        <v>0</v>
      </c>
      <c r="K600" s="154">
        <f>IF(G600="s",K599+Table1[[#This Row],[Amount]],K599)</f>
        <v>0</v>
      </c>
      <c r="L600" s="129"/>
      <c r="M600" s="129">
        <f>Table1[[#This Row],[Amount]]</f>
        <v>0</v>
      </c>
      <c r="N600" s="129"/>
      <c r="O600" s="130">
        <f>Table1[[#This Row],[Amount]]-Table1[[#This Row],[Amount1]]</f>
        <v>0</v>
      </c>
    </row>
    <row r="601" spans="1:15" x14ac:dyDescent="0.2">
      <c r="A601" s="99"/>
      <c r="B601" s="113"/>
      <c r="C601" s="103"/>
      <c r="D601" s="104"/>
      <c r="E601" s="101" t="e">
        <f>LOOKUP(D601,Accounts!A:A,Accounts!B:B)</f>
        <v>#N/A</v>
      </c>
      <c r="F601" s="147"/>
      <c r="G601" s="97"/>
      <c r="H601" s="156">
        <f>IF(G601="c",H600+Table1[[#This Row],[Amount]],H600)</f>
        <v>0</v>
      </c>
      <c r="I601" s="156">
        <f>IF(G601="p1",I600+Table1[Amount],I600)</f>
        <v>0</v>
      </c>
      <c r="J601" s="156">
        <f>IF(G601="p2",J600+Table1[Amount],J600)</f>
        <v>0</v>
      </c>
      <c r="K601" s="154">
        <f>IF(G601="s",K600+Table1[[#This Row],[Amount]],K600)</f>
        <v>0</v>
      </c>
      <c r="L601" s="129"/>
      <c r="M601" s="129">
        <f>Table1[[#This Row],[Amount]]</f>
        <v>0</v>
      </c>
      <c r="N601" s="129"/>
      <c r="O601" s="130">
        <f>Table1[[#This Row],[Amount]]-Table1[[#This Row],[Amount1]]</f>
        <v>0</v>
      </c>
    </row>
    <row r="602" spans="1:15" x14ac:dyDescent="0.2">
      <c r="A602" s="99"/>
      <c r="B602" s="113"/>
      <c r="C602" s="103"/>
      <c r="D602" s="104"/>
      <c r="E602" s="101" t="e">
        <f>LOOKUP(D602,Accounts!A:A,Accounts!B:B)</f>
        <v>#N/A</v>
      </c>
      <c r="F602" s="147"/>
      <c r="G602" s="97"/>
      <c r="H602" s="156">
        <f>IF(G602="c",H601+Table1[[#This Row],[Amount]],H601)</f>
        <v>0</v>
      </c>
      <c r="I602" s="156">
        <f>IF(G602="p1",I601+Table1[Amount],I601)</f>
        <v>0</v>
      </c>
      <c r="J602" s="156">
        <f>IF(G602="p2",J601+Table1[Amount],J601)</f>
        <v>0</v>
      </c>
      <c r="K602" s="154">
        <f>IF(G602="s",K601+Table1[[#This Row],[Amount]],K601)</f>
        <v>0</v>
      </c>
      <c r="L602" s="129"/>
      <c r="M602" s="129">
        <f>Table1[[#This Row],[Amount]]</f>
        <v>0</v>
      </c>
      <c r="N602" s="129"/>
      <c r="O602" s="130">
        <f>Table1[[#This Row],[Amount]]-Table1[[#This Row],[Amount1]]</f>
        <v>0</v>
      </c>
    </row>
    <row r="603" spans="1:15" x14ac:dyDescent="0.2">
      <c r="A603" s="99"/>
      <c r="B603" s="113"/>
      <c r="C603" s="103"/>
      <c r="D603" s="104"/>
      <c r="E603" s="101" t="e">
        <f>LOOKUP(D603,Accounts!A:A,Accounts!B:B)</f>
        <v>#N/A</v>
      </c>
      <c r="F603" s="147"/>
      <c r="G603" s="97"/>
      <c r="H603" s="156">
        <f>IF(G603="c",H602+Table1[[#This Row],[Amount]],H602)</f>
        <v>0</v>
      </c>
      <c r="I603" s="156">
        <f>IF(G603="p1",I602+Table1[Amount],I602)</f>
        <v>0</v>
      </c>
      <c r="J603" s="156">
        <f>IF(G603="p2",J602+Table1[Amount],J602)</f>
        <v>0</v>
      </c>
      <c r="K603" s="154">
        <f>IF(G603="s",K602+Table1[[#This Row],[Amount]],K602)</f>
        <v>0</v>
      </c>
      <c r="L603" s="129"/>
      <c r="M603" s="129">
        <f>Table1[[#This Row],[Amount]]</f>
        <v>0</v>
      </c>
      <c r="N603" s="129"/>
      <c r="O603" s="130">
        <f>Table1[[#This Row],[Amount]]-Table1[[#This Row],[Amount1]]</f>
        <v>0</v>
      </c>
    </row>
    <row r="604" spans="1:15" x14ac:dyDescent="0.2">
      <c r="A604" s="99"/>
      <c r="B604" s="113"/>
      <c r="C604" s="103"/>
      <c r="D604" s="104"/>
      <c r="E604" s="101" t="e">
        <f>LOOKUP(D604,Accounts!A:A,Accounts!B:B)</f>
        <v>#N/A</v>
      </c>
      <c r="F604" s="147"/>
      <c r="G604" s="97"/>
      <c r="H604" s="156">
        <f>IF(G604="c",H603+Table1[[#This Row],[Amount]],H603)</f>
        <v>0</v>
      </c>
      <c r="I604" s="156">
        <f>IF(G604="p1",I603+Table1[Amount],I603)</f>
        <v>0</v>
      </c>
      <c r="J604" s="156">
        <f>IF(G604="p2",J603+Table1[Amount],J603)</f>
        <v>0</v>
      </c>
      <c r="K604" s="154">
        <f>IF(G604="s",K603+Table1[[#This Row],[Amount]],K603)</f>
        <v>0</v>
      </c>
      <c r="L604" s="129"/>
      <c r="M604" s="129">
        <f>Table1[[#This Row],[Amount]]</f>
        <v>0</v>
      </c>
      <c r="N604" s="129"/>
      <c r="O604" s="130">
        <f>Table1[[#This Row],[Amount]]-Table1[[#This Row],[Amount1]]</f>
        <v>0</v>
      </c>
    </row>
    <row r="605" spans="1:15" x14ac:dyDescent="0.2">
      <c r="A605" s="99"/>
      <c r="B605" s="113"/>
      <c r="C605" s="103"/>
      <c r="D605" s="104"/>
      <c r="E605" s="101" t="e">
        <f>LOOKUP(D605,Accounts!A:A,Accounts!B:B)</f>
        <v>#N/A</v>
      </c>
      <c r="F605" s="147"/>
      <c r="G605" s="97"/>
      <c r="H605" s="156">
        <f>IF(G605="c",H604+Table1[[#This Row],[Amount]],H604)</f>
        <v>0</v>
      </c>
      <c r="I605" s="156">
        <f>IF(G605="p1",I604+Table1[Amount],I604)</f>
        <v>0</v>
      </c>
      <c r="J605" s="156">
        <f>IF(G605="p2",J604+Table1[Amount],J604)</f>
        <v>0</v>
      </c>
      <c r="K605" s="154">
        <f>IF(G605="s",K604+Table1[[#This Row],[Amount]],K604)</f>
        <v>0</v>
      </c>
      <c r="L605" s="129"/>
      <c r="M605" s="129">
        <f>Table1[[#This Row],[Amount]]</f>
        <v>0</v>
      </c>
      <c r="N605" s="129"/>
      <c r="O605" s="130">
        <f>Table1[[#This Row],[Amount]]-Table1[[#This Row],[Amount1]]</f>
        <v>0</v>
      </c>
    </row>
    <row r="606" spans="1:15" x14ac:dyDescent="0.2">
      <c r="A606" s="99"/>
      <c r="B606" s="113"/>
      <c r="C606" s="103"/>
      <c r="D606" s="104"/>
      <c r="E606" s="101" t="e">
        <f>LOOKUP(D606,Accounts!A:A,Accounts!B:B)</f>
        <v>#N/A</v>
      </c>
      <c r="F606" s="147"/>
      <c r="G606" s="97"/>
      <c r="H606" s="156">
        <f>IF(G606="c",H605+Table1[[#This Row],[Amount]],H605)</f>
        <v>0</v>
      </c>
      <c r="I606" s="156">
        <f>IF(G606="p1",I605+Table1[Amount],I605)</f>
        <v>0</v>
      </c>
      <c r="J606" s="156">
        <f>IF(G606="p2",J605+Table1[Amount],J605)</f>
        <v>0</v>
      </c>
      <c r="K606" s="154">
        <f>IF(G606="s",K605+Table1[[#This Row],[Amount]],K605)</f>
        <v>0</v>
      </c>
      <c r="L606" s="129"/>
      <c r="M606" s="129">
        <f>Table1[[#This Row],[Amount]]</f>
        <v>0</v>
      </c>
      <c r="N606" s="129"/>
      <c r="O606" s="130">
        <f>Table1[[#This Row],[Amount]]-Table1[[#This Row],[Amount1]]</f>
        <v>0</v>
      </c>
    </row>
    <row r="607" spans="1:15" x14ac:dyDescent="0.2">
      <c r="A607" s="99"/>
      <c r="B607" s="113"/>
      <c r="C607" s="103"/>
      <c r="D607" s="104"/>
      <c r="E607" s="101" t="e">
        <f>LOOKUP(D607,Accounts!A:A,Accounts!B:B)</f>
        <v>#N/A</v>
      </c>
      <c r="F607" s="147"/>
      <c r="G607" s="97"/>
      <c r="H607" s="156">
        <f>IF(G607="c",H606+Table1[[#This Row],[Amount]],H606)</f>
        <v>0</v>
      </c>
      <c r="I607" s="156">
        <f>IF(G607="p1",I606+Table1[Amount],I606)</f>
        <v>0</v>
      </c>
      <c r="J607" s="156">
        <f>IF(G607="p2",J606+Table1[Amount],J606)</f>
        <v>0</v>
      </c>
      <c r="K607" s="154">
        <f>IF(G607="s",K606+Table1[[#This Row],[Amount]],K606)</f>
        <v>0</v>
      </c>
      <c r="L607" s="129"/>
      <c r="M607" s="129">
        <f>Table1[[#This Row],[Amount]]</f>
        <v>0</v>
      </c>
      <c r="N607" s="129"/>
      <c r="O607" s="130">
        <f>Table1[[#This Row],[Amount]]-Table1[[#This Row],[Amount1]]</f>
        <v>0</v>
      </c>
    </row>
    <row r="608" spans="1:15" x14ac:dyDescent="0.2">
      <c r="A608" s="99"/>
      <c r="B608" s="113"/>
      <c r="C608" s="103"/>
      <c r="D608" s="104"/>
      <c r="E608" s="101" t="e">
        <f>LOOKUP(D608,Accounts!A:A,Accounts!B:B)</f>
        <v>#N/A</v>
      </c>
      <c r="F608" s="147"/>
      <c r="G608" s="97"/>
      <c r="H608" s="156">
        <f>IF(G608="c",H607+Table1[[#This Row],[Amount]],H607)</f>
        <v>0</v>
      </c>
      <c r="I608" s="156">
        <f>IF(G608="p1",I607+Table1[Amount],I607)</f>
        <v>0</v>
      </c>
      <c r="J608" s="156">
        <f>IF(G608="p2",J607+Table1[Amount],J607)</f>
        <v>0</v>
      </c>
      <c r="K608" s="154">
        <f>IF(G608="s",K607+Table1[[#This Row],[Amount]],K607)</f>
        <v>0</v>
      </c>
      <c r="L608" s="129"/>
      <c r="M608" s="129">
        <f>Table1[[#This Row],[Amount]]</f>
        <v>0</v>
      </c>
      <c r="N608" s="129"/>
      <c r="O608" s="130">
        <f>Table1[[#This Row],[Amount]]-Table1[[#This Row],[Amount1]]</f>
        <v>0</v>
      </c>
    </row>
    <row r="609" spans="1:15" x14ac:dyDescent="0.2">
      <c r="A609" s="99"/>
      <c r="B609" s="113"/>
      <c r="C609" s="103"/>
      <c r="D609" s="104"/>
      <c r="E609" s="101" t="e">
        <f>LOOKUP(D609,Accounts!A:A,Accounts!B:B)</f>
        <v>#N/A</v>
      </c>
      <c r="F609" s="147"/>
      <c r="G609" s="97"/>
      <c r="H609" s="156">
        <f>IF(G609="c",H608+Table1[[#This Row],[Amount]],H608)</f>
        <v>0</v>
      </c>
      <c r="I609" s="156">
        <f>IF(G609="p1",I608+Table1[Amount],I608)</f>
        <v>0</v>
      </c>
      <c r="J609" s="156">
        <f>IF(G609="p2",J608+Table1[Amount],J608)</f>
        <v>0</v>
      </c>
      <c r="K609" s="154">
        <f>IF(G609="s",K608+Table1[[#This Row],[Amount]],K608)</f>
        <v>0</v>
      </c>
      <c r="L609" s="129"/>
      <c r="M609" s="129">
        <f>Table1[[#This Row],[Amount]]</f>
        <v>0</v>
      </c>
      <c r="N609" s="129"/>
      <c r="O609" s="130">
        <f>Table1[[#This Row],[Amount]]-Table1[[#This Row],[Amount1]]</f>
        <v>0</v>
      </c>
    </row>
    <row r="610" spans="1:15" x14ac:dyDescent="0.2">
      <c r="A610" s="99"/>
      <c r="B610" s="113"/>
      <c r="C610" s="103"/>
      <c r="D610" s="104"/>
      <c r="E610" s="101" t="e">
        <f>LOOKUP(D610,Accounts!A:A,Accounts!B:B)</f>
        <v>#N/A</v>
      </c>
      <c r="F610" s="147"/>
      <c r="G610" s="97"/>
      <c r="H610" s="156">
        <f>IF(G610="c",H609+Table1[[#This Row],[Amount]],H609)</f>
        <v>0</v>
      </c>
      <c r="I610" s="156">
        <f>IF(G610="p1",I609+Table1[Amount],I609)</f>
        <v>0</v>
      </c>
      <c r="J610" s="156">
        <f>IF(G610="p2",J609+Table1[Amount],J609)</f>
        <v>0</v>
      </c>
      <c r="K610" s="154">
        <f>IF(G610="s",K609+Table1[[#This Row],[Amount]],K609)</f>
        <v>0</v>
      </c>
      <c r="L610" s="129"/>
      <c r="M610" s="129">
        <f>Table1[[#This Row],[Amount]]</f>
        <v>0</v>
      </c>
      <c r="N610" s="129"/>
      <c r="O610" s="130">
        <f>Table1[[#This Row],[Amount]]-Table1[[#This Row],[Amount1]]</f>
        <v>0</v>
      </c>
    </row>
    <row r="611" spans="1:15" x14ac:dyDescent="0.2">
      <c r="A611" s="99"/>
      <c r="B611" s="113"/>
      <c r="C611" s="103"/>
      <c r="D611" s="104"/>
      <c r="E611" s="101" t="e">
        <f>LOOKUP(D611,Accounts!A:A,Accounts!B:B)</f>
        <v>#N/A</v>
      </c>
      <c r="F611" s="147"/>
      <c r="G611" s="97"/>
      <c r="H611" s="156">
        <f>IF(G611="c",H610+Table1[[#This Row],[Amount]],H610)</f>
        <v>0</v>
      </c>
      <c r="I611" s="156">
        <f>IF(G611="p1",I610+Table1[Amount],I610)</f>
        <v>0</v>
      </c>
      <c r="J611" s="156">
        <f>IF(G611="p2",J610+Table1[Amount],J610)</f>
        <v>0</v>
      </c>
      <c r="K611" s="154">
        <f>IF(G611="s",K610+Table1[[#This Row],[Amount]],K610)</f>
        <v>0</v>
      </c>
      <c r="L611" s="129"/>
      <c r="M611" s="129">
        <f>Table1[[#This Row],[Amount]]</f>
        <v>0</v>
      </c>
      <c r="N611" s="129"/>
      <c r="O611" s="130">
        <f>Table1[[#This Row],[Amount]]-Table1[[#This Row],[Amount1]]</f>
        <v>0</v>
      </c>
    </row>
    <row r="612" spans="1:15" x14ac:dyDescent="0.2">
      <c r="A612" s="99"/>
      <c r="B612" s="113"/>
      <c r="C612" s="103"/>
      <c r="D612" s="104"/>
      <c r="E612" s="101" t="e">
        <f>LOOKUP(D612,Accounts!A:A,Accounts!B:B)</f>
        <v>#N/A</v>
      </c>
      <c r="F612" s="147"/>
      <c r="G612" s="97"/>
      <c r="H612" s="156">
        <f>IF(G612="c",H611+Table1[[#This Row],[Amount]],H611)</f>
        <v>0</v>
      </c>
      <c r="I612" s="156">
        <f>IF(G612="p1",I611+Table1[Amount],I611)</f>
        <v>0</v>
      </c>
      <c r="J612" s="156">
        <f>IF(G612="p2",J611+Table1[Amount],J611)</f>
        <v>0</v>
      </c>
      <c r="K612" s="154">
        <f>IF(G612="s",K611+Table1[[#This Row],[Amount]],K611)</f>
        <v>0</v>
      </c>
      <c r="L612" s="129"/>
      <c r="M612" s="129">
        <f>Table1[[#This Row],[Amount]]</f>
        <v>0</v>
      </c>
      <c r="N612" s="129"/>
      <c r="O612" s="130">
        <f>Table1[[#This Row],[Amount]]-Table1[[#This Row],[Amount1]]</f>
        <v>0</v>
      </c>
    </row>
    <row r="613" spans="1:15" x14ac:dyDescent="0.2">
      <c r="A613" s="99"/>
      <c r="B613" s="113"/>
      <c r="C613" s="103"/>
      <c r="D613" s="104"/>
      <c r="E613" s="101" t="e">
        <f>LOOKUP(D613,Accounts!A:A,Accounts!B:B)</f>
        <v>#N/A</v>
      </c>
      <c r="F613" s="147"/>
      <c r="G613" s="97"/>
      <c r="H613" s="156">
        <f>IF(G613="c",H612+Table1[[#This Row],[Amount]],H612)</f>
        <v>0</v>
      </c>
      <c r="I613" s="156">
        <f>IF(G613="p1",I612+Table1[Amount],I612)</f>
        <v>0</v>
      </c>
      <c r="J613" s="156">
        <f>IF(G613="p2",J612+Table1[Amount],J612)</f>
        <v>0</v>
      </c>
      <c r="K613" s="154">
        <f>IF(G613="s",K612+Table1[[#This Row],[Amount]],K612)</f>
        <v>0</v>
      </c>
      <c r="L613" s="129"/>
      <c r="M613" s="129">
        <f>Table1[[#This Row],[Amount]]</f>
        <v>0</v>
      </c>
      <c r="N613" s="129"/>
      <c r="O613" s="130">
        <f>Table1[[#This Row],[Amount]]-Table1[[#This Row],[Amount1]]</f>
        <v>0</v>
      </c>
    </row>
    <row r="614" spans="1:15" x14ac:dyDescent="0.2">
      <c r="A614" s="99"/>
      <c r="B614" s="113"/>
      <c r="C614" s="103"/>
      <c r="D614" s="104"/>
      <c r="E614" s="101" t="e">
        <f>LOOKUP(D614,Accounts!A:A,Accounts!B:B)</f>
        <v>#N/A</v>
      </c>
      <c r="F614" s="147"/>
      <c r="G614" s="97"/>
      <c r="H614" s="156">
        <f>IF(G614="c",H613+Table1[[#This Row],[Amount]],H613)</f>
        <v>0</v>
      </c>
      <c r="I614" s="156">
        <f>IF(G614="p1",I613+Table1[Amount],I613)</f>
        <v>0</v>
      </c>
      <c r="J614" s="156">
        <f>IF(G614="p2",J613+Table1[Amount],J613)</f>
        <v>0</v>
      </c>
      <c r="K614" s="154">
        <f>IF(G614="s",K613+Table1[[#This Row],[Amount]],K613)</f>
        <v>0</v>
      </c>
      <c r="L614" s="129"/>
      <c r="M614" s="129">
        <f>Table1[[#This Row],[Amount]]</f>
        <v>0</v>
      </c>
      <c r="N614" s="129"/>
      <c r="O614" s="130">
        <f>Table1[[#This Row],[Amount]]-Table1[[#This Row],[Amount1]]</f>
        <v>0</v>
      </c>
    </row>
    <row r="615" spans="1:15" x14ac:dyDescent="0.2">
      <c r="A615" s="99"/>
      <c r="B615" s="113"/>
      <c r="C615" s="103"/>
      <c r="D615" s="104"/>
      <c r="E615" s="101" t="e">
        <f>LOOKUP(D615,Accounts!A:A,Accounts!B:B)</f>
        <v>#N/A</v>
      </c>
      <c r="F615" s="147"/>
      <c r="G615" s="97"/>
      <c r="H615" s="156">
        <f>IF(G615="c",H614+Table1[[#This Row],[Amount]],H614)</f>
        <v>0</v>
      </c>
      <c r="I615" s="156">
        <f>IF(G615="p1",I614+Table1[Amount],I614)</f>
        <v>0</v>
      </c>
      <c r="J615" s="156">
        <f>IF(G615="p2",J614+Table1[Amount],J614)</f>
        <v>0</v>
      </c>
      <c r="K615" s="154">
        <f>IF(G615="s",K614+Table1[[#This Row],[Amount]],K614)</f>
        <v>0</v>
      </c>
      <c r="L615" s="129"/>
      <c r="M615" s="129">
        <f>Table1[[#This Row],[Amount]]</f>
        <v>0</v>
      </c>
      <c r="N615" s="129"/>
      <c r="O615" s="130">
        <f>Table1[[#This Row],[Amount]]-Table1[[#This Row],[Amount1]]</f>
        <v>0</v>
      </c>
    </row>
    <row r="616" spans="1:15" x14ac:dyDescent="0.2">
      <c r="A616" s="99"/>
      <c r="B616" s="113"/>
      <c r="C616" s="103"/>
      <c r="D616" s="104"/>
      <c r="E616" s="101" t="e">
        <f>LOOKUP(D616,Accounts!A:A,Accounts!B:B)</f>
        <v>#N/A</v>
      </c>
      <c r="F616" s="147"/>
      <c r="G616" s="97"/>
      <c r="H616" s="156">
        <f>IF(G616="c",H615+Table1[[#This Row],[Amount]],H615)</f>
        <v>0</v>
      </c>
      <c r="I616" s="156">
        <f>IF(G616="p1",I615+Table1[Amount],I615)</f>
        <v>0</v>
      </c>
      <c r="J616" s="156">
        <f>IF(G616="p2",J615+Table1[Amount],J615)</f>
        <v>0</v>
      </c>
      <c r="K616" s="154">
        <f>IF(G616="s",K615+Table1[[#This Row],[Amount]],K615)</f>
        <v>0</v>
      </c>
      <c r="L616" s="129"/>
      <c r="M616" s="129">
        <f>Table1[[#This Row],[Amount]]</f>
        <v>0</v>
      </c>
      <c r="N616" s="129"/>
      <c r="O616" s="130">
        <f>Table1[[#This Row],[Amount]]-Table1[[#This Row],[Amount1]]</f>
        <v>0</v>
      </c>
    </row>
    <row r="617" spans="1:15" x14ac:dyDescent="0.2">
      <c r="A617" s="99"/>
      <c r="B617" s="116"/>
      <c r="C617" s="117"/>
      <c r="D617" s="118"/>
      <c r="E617" s="119" t="e">
        <f>LOOKUP(D617,Accounts!A:A,Accounts!B:B)</f>
        <v>#N/A</v>
      </c>
      <c r="F617" s="150"/>
      <c r="G617" s="97"/>
      <c r="H617" s="157">
        <f>IF(G617="c",H616+Table1[[#This Row],[Amount]],H616)</f>
        <v>0</v>
      </c>
      <c r="I617" s="157">
        <f>IF(G617="p1",I616+Table1[Amount],I616)</f>
        <v>0</v>
      </c>
      <c r="J617" s="157">
        <f>IF(G617="p2",J616+Table1[Amount],J616)</f>
        <v>0</v>
      </c>
      <c r="K617" s="154">
        <f>IF(G617="s",K616+Table1[[#This Row],[Amount]],K616)</f>
        <v>0</v>
      </c>
      <c r="L617" s="131"/>
      <c r="M617" s="131">
        <f>Table1[[#This Row],[Amount]]</f>
        <v>0</v>
      </c>
      <c r="N617" s="131"/>
      <c r="O617" s="132">
        <f>Table1[[#This Row],[Amount]]-Table1[[#This Row],[Amount1]]</f>
        <v>0</v>
      </c>
    </row>
    <row r="618" spans="1:15" x14ac:dyDescent="0.2">
      <c r="B618" s="4"/>
      <c r="F618" s="151"/>
      <c r="G618" s="86"/>
      <c r="H618" s="86"/>
      <c r="I618" s="86"/>
      <c r="J618" s="86"/>
      <c r="K618" s="86"/>
    </row>
    <row r="619" spans="1:15" x14ac:dyDescent="0.2">
      <c r="B619" s="4"/>
      <c r="F619" s="151"/>
      <c r="G619" s="86"/>
      <c r="H619" s="86"/>
      <c r="I619" s="86"/>
      <c r="J619" s="86"/>
      <c r="K619" s="86"/>
    </row>
    <row r="620" spans="1:15" x14ac:dyDescent="0.2">
      <c r="B620" s="4"/>
      <c r="F620" s="151"/>
      <c r="G620" s="86"/>
      <c r="H620" s="86"/>
      <c r="I620" s="86"/>
      <c r="J620" s="86"/>
      <c r="K620" s="86"/>
    </row>
    <row r="621" spans="1:15" x14ac:dyDescent="0.2">
      <c r="B621" s="4"/>
      <c r="F621" s="151"/>
      <c r="G621" s="86"/>
      <c r="H621" s="86"/>
      <c r="I621" s="86"/>
      <c r="J621" s="86"/>
      <c r="K621" s="86"/>
    </row>
    <row r="622" spans="1:15" x14ac:dyDescent="0.2">
      <c r="B622" s="4"/>
      <c r="F622" s="151"/>
      <c r="G622" s="86"/>
      <c r="H622" s="86"/>
      <c r="I622" s="86"/>
      <c r="J622" s="86"/>
      <c r="K622" s="86"/>
    </row>
    <row r="623" spans="1:15" x14ac:dyDescent="0.2">
      <c r="B623" s="4"/>
      <c r="F623" s="151"/>
      <c r="G623" s="86"/>
      <c r="H623" s="86"/>
      <c r="I623" s="86"/>
      <c r="J623" s="86"/>
      <c r="K623" s="86"/>
    </row>
    <row r="624" spans="1:15" x14ac:dyDescent="0.2">
      <c r="B624" s="4"/>
      <c r="F624" s="151"/>
      <c r="G624" s="86"/>
      <c r="H624" s="86"/>
      <c r="I624" s="86"/>
      <c r="J624" s="86"/>
      <c r="K624" s="86"/>
    </row>
    <row r="625" spans="2:11" x14ac:dyDescent="0.2">
      <c r="B625" s="4"/>
      <c r="F625" s="151"/>
      <c r="G625" s="86"/>
      <c r="H625" s="86"/>
      <c r="I625" s="86"/>
      <c r="J625" s="86"/>
      <c r="K625" s="86"/>
    </row>
    <row r="626" spans="2:11" x14ac:dyDescent="0.2">
      <c r="B626" s="4"/>
      <c r="F626" s="151"/>
      <c r="G626" s="86"/>
      <c r="H626" s="86"/>
      <c r="I626" s="86"/>
      <c r="J626" s="86"/>
      <c r="K626" s="86"/>
    </row>
    <row r="627" spans="2:11" x14ac:dyDescent="0.2">
      <c r="B627" s="4"/>
      <c r="F627" s="151"/>
      <c r="G627" s="86"/>
      <c r="H627" s="86"/>
      <c r="I627" s="86"/>
      <c r="J627" s="86"/>
      <c r="K627" s="86"/>
    </row>
    <row r="628" spans="2:11" x14ac:dyDescent="0.2">
      <c r="B628" s="4"/>
      <c r="F628" s="151"/>
      <c r="G628" s="86"/>
      <c r="H628" s="86"/>
      <c r="I628" s="86"/>
      <c r="J628" s="86"/>
      <c r="K628" s="86"/>
    </row>
    <row r="629" spans="2:11" x14ac:dyDescent="0.2">
      <c r="B629" s="4"/>
      <c r="F629" s="151"/>
      <c r="G629" s="86"/>
      <c r="H629" s="86"/>
      <c r="I629" s="86"/>
      <c r="J629" s="86"/>
      <c r="K629" s="86"/>
    </row>
    <row r="630" spans="2:11" x14ac:dyDescent="0.2">
      <c r="B630" s="4"/>
      <c r="F630" s="151"/>
      <c r="G630" s="86"/>
      <c r="H630" s="86"/>
      <c r="I630" s="86"/>
      <c r="J630" s="86"/>
      <c r="K630" s="86"/>
    </row>
    <row r="631" spans="2:11" x14ac:dyDescent="0.2">
      <c r="B631" s="4"/>
      <c r="F631" s="151"/>
      <c r="G631" s="86"/>
      <c r="H631" s="86"/>
      <c r="I631" s="86"/>
      <c r="J631" s="86"/>
      <c r="K631" s="86"/>
    </row>
    <row r="632" spans="2:11" x14ac:dyDescent="0.2">
      <c r="B632" s="4"/>
      <c r="F632" s="151"/>
      <c r="G632" s="86"/>
      <c r="H632" s="86"/>
      <c r="I632" s="86"/>
      <c r="J632" s="86"/>
      <c r="K632" s="86"/>
    </row>
    <row r="633" spans="2:11" x14ac:dyDescent="0.2">
      <c r="B633" s="4"/>
      <c r="F633" s="151"/>
      <c r="G633" s="86"/>
      <c r="H633" s="86"/>
      <c r="I633" s="86"/>
      <c r="J633" s="86"/>
      <c r="K633" s="86"/>
    </row>
    <row r="634" spans="2:11" x14ac:dyDescent="0.2">
      <c r="B634" s="4"/>
      <c r="F634" s="151"/>
      <c r="G634" s="86"/>
      <c r="H634" s="86"/>
      <c r="I634" s="86"/>
      <c r="J634" s="86"/>
      <c r="K634" s="86"/>
    </row>
    <row r="635" spans="2:11" x14ac:dyDescent="0.2">
      <c r="B635" s="4"/>
      <c r="F635" s="151"/>
      <c r="G635" s="86"/>
      <c r="H635" s="86"/>
      <c r="I635" s="86"/>
      <c r="J635" s="86"/>
      <c r="K635" s="86"/>
    </row>
    <row r="636" spans="2:11" x14ac:dyDescent="0.2">
      <c r="B636" s="4"/>
      <c r="F636" s="151"/>
      <c r="G636" s="86"/>
      <c r="H636" s="86"/>
      <c r="I636" s="86"/>
      <c r="J636" s="86"/>
      <c r="K636" s="86"/>
    </row>
    <row r="637" spans="2:11" x14ac:dyDescent="0.2">
      <c r="B637" s="4"/>
      <c r="F637" s="151"/>
      <c r="G637" s="86"/>
      <c r="H637" s="86"/>
      <c r="I637" s="86"/>
      <c r="J637" s="86"/>
      <c r="K637" s="86"/>
    </row>
    <row r="638" spans="2:11" x14ac:dyDescent="0.2">
      <c r="B638" s="4"/>
      <c r="F638" s="151"/>
      <c r="G638" s="86"/>
      <c r="H638" s="86"/>
      <c r="I638" s="86"/>
      <c r="J638" s="86"/>
      <c r="K638" s="86"/>
    </row>
    <row r="639" spans="2:11" x14ac:dyDescent="0.2">
      <c r="B639" s="4"/>
      <c r="F639" s="151"/>
      <c r="G639" s="86"/>
      <c r="H639" s="86"/>
      <c r="I639" s="86"/>
      <c r="J639" s="86"/>
      <c r="K639" s="86"/>
    </row>
    <row r="640" spans="2:11" x14ac:dyDescent="0.2">
      <c r="B640" s="4"/>
      <c r="F640" s="151"/>
      <c r="G640" s="86"/>
      <c r="H640" s="86"/>
      <c r="I640" s="86"/>
      <c r="J640" s="86"/>
      <c r="K640" s="86"/>
    </row>
    <row r="641" spans="2:11" x14ac:dyDescent="0.2">
      <c r="B641" s="4"/>
      <c r="F641" s="151"/>
      <c r="G641" s="86"/>
      <c r="H641" s="86"/>
      <c r="I641" s="86"/>
      <c r="J641" s="86"/>
      <c r="K641" s="86"/>
    </row>
    <row r="642" spans="2:11" x14ac:dyDescent="0.2">
      <c r="B642" s="4"/>
      <c r="F642" s="151"/>
      <c r="G642" s="86"/>
      <c r="H642" s="86"/>
      <c r="I642" s="86"/>
      <c r="J642" s="86"/>
      <c r="K642" s="86"/>
    </row>
    <row r="643" spans="2:11" x14ac:dyDescent="0.2">
      <c r="B643" s="4"/>
      <c r="F643" s="151"/>
      <c r="G643" s="86"/>
      <c r="H643" s="86"/>
      <c r="I643" s="86"/>
      <c r="J643" s="86"/>
      <c r="K643" s="86"/>
    </row>
    <row r="644" spans="2:11" x14ac:dyDescent="0.2">
      <c r="B644" s="4"/>
      <c r="F644" s="151"/>
      <c r="G644" s="86"/>
      <c r="H644" s="86"/>
      <c r="I644" s="86"/>
      <c r="J644" s="86"/>
      <c r="K644" s="86"/>
    </row>
    <row r="645" spans="2:11" x14ac:dyDescent="0.2">
      <c r="B645" s="4"/>
      <c r="F645" s="151"/>
      <c r="G645" s="86"/>
      <c r="H645" s="86"/>
      <c r="I645" s="86"/>
      <c r="J645" s="86"/>
      <c r="K645" s="86"/>
    </row>
    <row r="646" spans="2:11" x14ac:dyDescent="0.2">
      <c r="B646" s="4"/>
      <c r="F646" s="151"/>
      <c r="G646" s="86"/>
      <c r="H646" s="86"/>
      <c r="I646" s="86"/>
      <c r="J646" s="86"/>
      <c r="K646" s="86"/>
    </row>
    <row r="647" spans="2:11" x14ac:dyDescent="0.2">
      <c r="B647" s="4"/>
      <c r="F647" s="151"/>
      <c r="G647" s="86"/>
      <c r="H647" s="86"/>
      <c r="I647" s="86"/>
      <c r="J647" s="86"/>
      <c r="K647" s="86"/>
    </row>
    <row r="648" spans="2:11" x14ac:dyDescent="0.2">
      <c r="B648" s="4"/>
      <c r="F648" s="151"/>
      <c r="G648" s="86"/>
      <c r="H648" s="86"/>
      <c r="I648" s="86"/>
      <c r="J648" s="86"/>
      <c r="K648" s="86"/>
    </row>
    <row r="649" spans="2:11" x14ac:dyDescent="0.2">
      <c r="B649" s="4"/>
      <c r="F649" s="151"/>
      <c r="G649" s="86"/>
      <c r="H649" s="86"/>
      <c r="I649" s="86"/>
      <c r="J649" s="86"/>
      <c r="K649" s="86"/>
    </row>
    <row r="650" spans="2:11" x14ac:dyDescent="0.2">
      <c r="B650" s="4"/>
      <c r="F650" s="151"/>
      <c r="G650" s="86"/>
      <c r="H650" s="86"/>
      <c r="I650" s="86"/>
      <c r="J650" s="86"/>
      <c r="K650" s="86"/>
    </row>
    <row r="651" spans="2:11" x14ac:dyDescent="0.2">
      <c r="B651" s="4"/>
      <c r="F651" s="151"/>
      <c r="G651" s="86"/>
      <c r="H651" s="86"/>
      <c r="I651" s="86"/>
      <c r="J651" s="86"/>
      <c r="K651" s="86"/>
    </row>
    <row r="652" spans="2:11" x14ac:dyDescent="0.2">
      <c r="B652" s="4"/>
      <c r="F652" s="151"/>
      <c r="G652" s="86"/>
      <c r="H652" s="86"/>
      <c r="I652" s="86"/>
      <c r="J652" s="86"/>
      <c r="K652" s="86"/>
    </row>
    <row r="653" spans="2:11" x14ac:dyDescent="0.2">
      <c r="B653" s="4"/>
      <c r="F653" s="151"/>
      <c r="G653" s="86"/>
      <c r="H653" s="86"/>
      <c r="I653" s="86"/>
      <c r="J653" s="86"/>
      <c r="K653" s="86"/>
    </row>
    <row r="654" spans="2:11" x14ac:dyDescent="0.2">
      <c r="B654" s="4"/>
      <c r="F654" s="151"/>
      <c r="G654" s="86"/>
      <c r="H654" s="86"/>
      <c r="I654" s="86"/>
      <c r="J654" s="86"/>
      <c r="K654" s="86"/>
    </row>
    <row r="655" spans="2:11" x14ac:dyDescent="0.2">
      <c r="B655" s="4"/>
      <c r="F655" s="151"/>
      <c r="G655" s="86"/>
      <c r="H655" s="86"/>
      <c r="I655" s="86"/>
      <c r="J655" s="86"/>
      <c r="K655" s="86"/>
    </row>
    <row r="656" spans="2:11" x14ac:dyDescent="0.2">
      <c r="B656" s="4"/>
      <c r="F656" s="151"/>
      <c r="G656" s="86"/>
      <c r="H656" s="86"/>
      <c r="I656" s="86"/>
      <c r="J656" s="86"/>
      <c r="K656" s="86"/>
    </row>
    <row r="657" spans="2:11" x14ac:dyDescent="0.2">
      <c r="B657" s="4"/>
      <c r="F657" s="151"/>
      <c r="G657" s="86"/>
      <c r="H657" s="86"/>
      <c r="I657" s="86"/>
      <c r="J657" s="86"/>
      <c r="K657" s="86"/>
    </row>
    <row r="658" spans="2:11" x14ac:dyDescent="0.2">
      <c r="B658" s="4"/>
      <c r="F658" s="151"/>
      <c r="G658" s="86"/>
      <c r="H658" s="86"/>
      <c r="I658" s="86"/>
      <c r="J658" s="86"/>
      <c r="K658" s="86"/>
    </row>
    <row r="659" spans="2:11" x14ac:dyDescent="0.2">
      <c r="B659" s="4"/>
      <c r="F659" s="151"/>
      <c r="G659" s="86"/>
      <c r="H659" s="86"/>
      <c r="I659" s="86"/>
      <c r="J659" s="86"/>
      <c r="K659" s="86"/>
    </row>
    <row r="660" spans="2:11" x14ac:dyDescent="0.2">
      <c r="B660" s="4"/>
      <c r="F660" s="151"/>
      <c r="G660" s="86"/>
      <c r="H660" s="86"/>
      <c r="I660" s="86"/>
      <c r="J660" s="86"/>
      <c r="K660" s="86"/>
    </row>
    <row r="661" spans="2:11" x14ac:dyDescent="0.2">
      <c r="B661" s="4"/>
      <c r="F661" s="151"/>
      <c r="G661" s="86"/>
      <c r="H661" s="86"/>
      <c r="I661" s="86"/>
      <c r="J661" s="86"/>
      <c r="K661" s="86"/>
    </row>
    <row r="662" spans="2:11" x14ac:dyDescent="0.2">
      <c r="B662" s="4"/>
      <c r="F662" s="151"/>
      <c r="G662" s="86"/>
      <c r="H662" s="86"/>
      <c r="I662" s="86"/>
      <c r="J662" s="86"/>
      <c r="K662" s="86"/>
    </row>
    <row r="663" spans="2:11" x14ac:dyDescent="0.2">
      <c r="B663" s="4"/>
      <c r="F663" s="151"/>
      <c r="G663" s="86"/>
      <c r="H663" s="86"/>
      <c r="I663" s="86"/>
      <c r="J663" s="86"/>
      <c r="K663" s="86"/>
    </row>
    <row r="664" spans="2:11" x14ac:dyDescent="0.2">
      <c r="B664" s="4"/>
      <c r="F664" s="151"/>
      <c r="G664" s="86"/>
      <c r="H664" s="86"/>
      <c r="I664" s="86"/>
      <c r="J664" s="86"/>
      <c r="K664" s="86"/>
    </row>
    <row r="665" spans="2:11" x14ac:dyDescent="0.2">
      <c r="B665" s="4"/>
      <c r="F665" s="151"/>
      <c r="G665" s="86"/>
      <c r="H665" s="86"/>
      <c r="I665" s="86"/>
      <c r="J665" s="86"/>
      <c r="K665" s="86"/>
    </row>
    <row r="666" spans="2:11" x14ac:dyDescent="0.2">
      <c r="B666" s="4"/>
      <c r="F666" s="151"/>
      <c r="G666" s="86"/>
      <c r="H666" s="86"/>
      <c r="I666" s="86"/>
      <c r="J666" s="86"/>
      <c r="K666" s="86"/>
    </row>
    <row r="667" spans="2:11" x14ac:dyDescent="0.2">
      <c r="B667" s="4"/>
      <c r="F667" s="151"/>
      <c r="G667" s="86"/>
      <c r="H667" s="86"/>
      <c r="I667" s="86"/>
      <c r="J667" s="86"/>
      <c r="K667" s="86"/>
    </row>
    <row r="668" spans="2:11" x14ac:dyDescent="0.2">
      <c r="B668" s="4"/>
      <c r="F668" s="151"/>
      <c r="G668" s="86"/>
      <c r="H668" s="86"/>
      <c r="I668" s="86"/>
      <c r="J668" s="86"/>
      <c r="K668" s="86"/>
    </row>
    <row r="669" spans="2:11" x14ac:dyDescent="0.2">
      <c r="B669" s="4"/>
      <c r="F669" s="151"/>
      <c r="G669" s="86"/>
      <c r="H669" s="86"/>
      <c r="I669" s="86"/>
      <c r="J669" s="86"/>
      <c r="K669" s="86"/>
    </row>
    <row r="670" spans="2:11" x14ac:dyDescent="0.2">
      <c r="B670" s="4"/>
      <c r="F670" s="151"/>
      <c r="G670" s="86"/>
      <c r="H670" s="86"/>
      <c r="I670" s="86"/>
      <c r="J670" s="86"/>
      <c r="K670" s="86"/>
    </row>
    <row r="671" spans="2:11" x14ac:dyDescent="0.2">
      <c r="B671" s="4"/>
      <c r="F671" s="151"/>
      <c r="G671" s="86"/>
      <c r="H671" s="86"/>
      <c r="I671" s="86"/>
      <c r="J671" s="86"/>
      <c r="K671" s="86"/>
    </row>
    <row r="672" spans="2:11" x14ac:dyDescent="0.2">
      <c r="B672" s="4"/>
      <c r="F672" s="151"/>
      <c r="G672" s="86"/>
      <c r="H672" s="86"/>
      <c r="I672" s="86"/>
      <c r="J672" s="86"/>
      <c r="K672" s="86"/>
    </row>
    <row r="673" spans="2:11" x14ac:dyDescent="0.2">
      <c r="B673" s="4"/>
      <c r="F673" s="151"/>
      <c r="G673" s="86"/>
      <c r="H673" s="86"/>
      <c r="I673" s="86"/>
      <c r="J673" s="86"/>
      <c r="K673" s="86"/>
    </row>
    <row r="674" spans="2:11" x14ac:dyDescent="0.2">
      <c r="B674" s="4"/>
      <c r="F674" s="151"/>
      <c r="G674" s="86"/>
      <c r="H674" s="86"/>
      <c r="I674" s="86"/>
      <c r="J674" s="86"/>
      <c r="K674" s="86"/>
    </row>
    <row r="675" spans="2:11" x14ac:dyDescent="0.2">
      <c r="B675" s="4"/>
      <c r="F675" s="151"/>
      <c r="G675" s="86"/>
      <c r="H675" s="86"/>
      <c r="I675" s="86"/>
      <c r="J675" s="86"/>
      <c r="K675" s="86"/>
    </row>
    <row r="676" spans="2:11" x14ac:dyDescent="0.2">
      <c r="B676" s="4"/>
      <c r="F676" s="151"/>
      <c r="G676" s="86"/>
      <c r="H676" s="86"/>
      <c r="I676" s="86"/>
      <c r="J676" s="86"/>
      <c r="K676" s="86"/>
    </row>
    <row r="677" spans="2:11" x14ac:dyDescent="0.2">
      <c r="B677" s="4"/>
      <c r="F677" s="151"/>
      <c r="G677" s="86"/>
      <c r="H677" s="86"/>
      <c r="I677" s="86"/>
      <c r="J677" s="86"/>
      <c r="K677" s="86"/>
    </row>
    <row r="678" spans="2:11" x14ac:dyDescent="0.2">
      <c r="B678" s="4"/>
      <c r="F678" s="151"/>
      <c r="G678" s="86"/>
      <c r="H678" s="86"/>
      <c r="I678" s="86"/>
      <c r="J678" s="86"/>
      <c r="K678" s="86"/>
    </row>
    <row r="679" spans="2:11" x14ac:dyDescent="0.2">
      <c r="B679" s="4"/>
      <c r="F679" s="151"/>
      <c r="G679" s="86"/>
      <c r="H679" s="86"/>
      <c r="I679" s="86"/>
      <c r="J679" s="86"/>
      <c r="K679" s="86"/>
    </row>
    <row r="680" spans="2:11" x14ac:dyDescent="0.2">
      <c r="B680" s="4"/>
      <c r="F680" s="151"/>
      <c r="G680" s="86"/>
      <c r="H680" s="86"/>
      <c r="I680" s="86"/>
      <c r="J680" s="86"/>
      <c r="K680" s="86"/>
    </row>
    <row r="681" spans="2:11" x14ac:dyDescent="0.2">
      <c r="B681" s="4"/>
      <c r="F681" s="151"/>
      <c r="G681" s="86"/>
      <c r="H681" s="86"/>
      <c r="I681" s="86"/>
      <c r="J681" s="86"/>
      <c r="K681" s="86"/>
    </row>
    <row r="682" spans="2:11" x14ac:dyDescent="0.2">
      <c r="B682" s="4"/>
      <c r="F682" s="151"/>
      <c r="G682" s="86"/>
      <c r="H682" s="86"/>
      <c r="I682" s="86"/>
      <c r="J682" s="86"/>
      <c r="K682" s="86"/>
    </row>
    <row r="683" spans="2:11" x14ac:dyDescent="0.2">
      <c r="B683" s="4"/>
      <c r="F683" s="151"/>
      <c r="G683" s="86"/>
      <c r="H683" s="86"/>
      <c r="I683" s="86"/>
      <c r="J683" s="86"/>
      <c r="K683" s="86"/>
    </row>
    <row r="684" spans="2:11" x14ac:dyDescent="0.2">
      <c r="B684" s="4"/>
      <c r="F684" s="151"/>
      <c r="G684" s="86"/>
      <c r="H684" s="86"/>
      <c r="I684" s="86"/>
      <c r="J684" s="86"/>
      <c r="K684" s="86"/>
    </row>
    <row r="685" spans="2:11" x14ac:dyDescent="0.2">
      <c r="B685" s="4"/>
      <c r="F685" s="151"/>
      <c r="G685" s="86"/>
      <c r="H685" s="86"/>
      <c r="I685" s="86"/>
      <c r="J685" s="86"/>
      <c r="K685" s="86"/>
    </row>
    <row r="686" spans="2:11" x14ac:dyDescent="0.2">
      <c r="B686" s="4"/>
      <c r="F686" s="151"/>
      <c r="G686" s="86"/>
      <c r="H686" s="86"/>
      <c r="I686" s="86"/>
      <c r="J686" s="86"/>
      <c r="K686" s="86"/>
    </row>
    <row r="687" spans="2:11" x14ac:dyDescent="0.2">
      <c r="B687" s="4"/>
      <c r="F687" s="151"/>
      <c r="G687" s="86"/>
      <c r="H687" s="86"/>
      <c r="I687" s="86"/>
      <c r="J687" s="86"/>
      <c r="K687" s="86"/>
    </row>
    <row r="688" spans="2:11" x14ac:dyDescent="0.2">
      <c r="B688" s="4"/>
      <c r="F688" s="151"/>
      <c r="G688" s="86"/>
      <c r="H688" s="86"/>
      <c r="I688" s="86"/>
      <c r="J688" s="86"/>
      <c r="K688" s="86"/>
    </row>
    <row r="689" spans="2:11" x14ac:dyDescent="0.2">
      <c r="B689" s="4"/>
      <c r="F689" s="151"/>
      <c r="G689" s="86"/>
      <c r="H689" s="86"/>
      <c r="I689" s="86"/>
      <c r="J689" s="86"/>
      <c r="K689" s="86"/>
    </row>
    <row r="690" spans="2:11" x14ac:dyDescent="0.2">
      <c r="B690" s="4"/>
      <c r="F690" s="151"/>
      <c r="G690" s="86"/>
      <c r="H690" s="86"/>
      <c r="I690" s="86"/>
      <c r="J690" s="86"/>
      <c r="K690" s="86"/>
    </row>
    <row r="691" spans="2:11" x14ac:dyDescent="0.2">
      <c r="B691" s="4"/>
      <c r="F691" s="151"/>
      <c r="G691" s="86"/>
      <c r="H691" s="86"/>
      <c r="I691" s="86"/>
      <c r="J691" s="86"/>
      <c r="K691" s="86"/>
    </row>
    <row r="692" spans="2:11" x14ac:dyDescent="0.2">
      <c r="B692" s="4"/>
      <c r="F692" s="151"/>
      <c r="G692" s="86"/>
      <c r="H692" s="86"/>
      <c r="I692" s="86"/>
      <c r="J692" s="86"/>
      <c r="K692" s="86"/>
    </row>
    <row r="693" spans="2:11" x14ac:dyDescent="0.2">
      <c r="B693" s="4"/>
      <c r="F693" s="151"/>
      <c r="G693" s="86"/>
      <c r="H693" s="86"/>
      <c r="I693" s="86"/>
      <c r="J693" s="86"/>
      <c r="K693" s="86"/>
    </row>
    <row r="694" spans="2:11" x14ac:dyDescent="0.2">
      <c r="B694" s="4"/>
      <c r="F694" s="151"/>
      <c r="G694" s="86"/>
      <c r="H694" s="86"/>
      <c r="I694" s="86"/>
      <c r="J694" s="86"/>
      <c r="K694" s="86"/>
    </row>
    <row r="695" spans="2:11" x14ac:dyDescent="0.2">
      <c r="B695" s="4"/>
      <c r="F695" s="151"/>
      <c r="G695" s="86"/>
      <c r="H695" s="86"/>
      <c r="I695" s="86"/>
      <c r="J695" s="86"/>
      <c r="K695" s="86"/>
    </row>
    <row r="696" spans="2:11" x14ac:dyDescent="0.2">
      <c r="B696" s="4"/>
      <c r="F696" s="151"/>
      <c r="G696" s="86"/>
      <c r="H696" s="86"/>
      <c r="I696" s="86"/>
      <c r="J696" s="86"/>
      <c r="K696" s="86"/>
    </row>
    <row r="697" spans="2:11" x14ac:dyDescent="0.2">
      <c r="B697" s="4"/>
      <c r="F697" s="151"/>
      <c r="G697" s="86"/>
      <c r="H697" s="86"/>
      <c r="I697" s="86"/>
      <c r="J697" s="86"/>
      <c r="K697" s="86"/>
    </row>
    <row r="698" spans="2:11" x14ac:dyDescent="0.2">
      <c r="B698" s="4"/>
      <c r="F698" s="151"/>
      <c r="G698" s="86"/>
      <c r="H698" s="86"/>
      <c r="I698" s="86"/>
      <c r="J698" s="86"/>
      <c r="K698" s="86"/>
    </row>
    <row r="699" spans="2:11" x14ac:dyDescent="0.2">
      <c r="B699" s="4"/>
      <c r="F699" s="151"/>
      <c r="G699" s="86"/>
      <c r="H699" s="86"/>
      <c r="I699" s="86"/>
      <c r="J699" s="86"/>
      <c r="K699" s="86"/>
    </row>
    <row r="700" spans="2:11" x14ac:dyDescent="0.2">
      <c r="B700" s="4"/>
      <c r="F700" s="151"/>
      <c r="G700" s="86"/>
      <c r="H700" s="86"/>
      <c r="I700" s="86"/>
      <c r="J700" s="86"/>
      <c r="K700" s="86"/>
    </row>
    <row r="701" spans="2:11" x14ac:dyDescent="0.2">
      <c r="B701" s="4"/>
      <c r="F701" s="151"/>
      <c r="G701" s="86"/>
      <c r="H701" s="86"/>
      <c r="I701" s="86"/>
      <c r="J701" s="86"/>
      <c r="K701" s="86"/>
    </row>
    <row r="702" spans="2:11" x14ac:dyDescent="0.2">
      <c r="B702" s="4"/>
      <c r="F702" s="151"/>
      <c r="G702" s="86"/>
      <c r="H702" s="86"/>
      <c r="I702" s="86"/>
      <c r="J702" s="86"/>
      <c r="K702" s="86"/>
    </row>
    <row r="703" spans="2:11" x14ac:dyDescent="0.2">
      <c r="B703" s="4"/>
      <c r="F703" s="151"/>
      <c r="G703" s="86"/>
      <c r="H703" s="86"/>
      <c r="I703" s="86"/>
      <c r="J703" s="86"/>
      <c r="K703" s="86"/>
    </row>
    <row r="704" spans="2:11" x14ac:dyDescent="0.2">
      <c r="B704" s="4"/>
      <c r="F704" s="151"/>
      <c r="G704" s="86"/>
      <c r="H704" s="86"/>
      <c r="I704" s="86"/>
      <c r="J704" s="86"/>
      <c r="K704" s="86"/>
    </row>
    <row r="705" spans="2:11" x14ac:dyDescent="0.2">
      <c r="B705" s="4"/>
      <c r="F705" s="151"/>
      <c r="G705" s="86"/>
      <c r="H705" s="86"/>
      <c r="I705" s="86"/>
      <c r="J705" s="86"/>
      <c r="K705" s="86"/>
    </row>
    <row r="706" spans="2:11" x14ac:dyDescent="0.2">
      <c r="B706" s="4"/>
      <c r="F706" s="151"/>
      <c r="G706" s="86"/>
      <c r="H706" s="86"/>
      <c r="I706" s="86"/>
      <c r="J706" s="86"/>
      <c r="K706" s="86"/>
    </row>
    <row r="707" spans="2:11" x14ac:dyDescent="0.2">
      <c r="B707" s="4"/>
      <c r="F707" s="151"/>
      <c r="G707" s="86"/>
      <c r="H707" s="86"/>
      <c r="I707" s="86"/>
      <c r="J707" s="86"/>
      <c r="K707" s="86"/>
    </row>
    <row r="708" spans="2:11" x14ac:dyDescent="0.2">
      <c r="B708" s="4"/>
      <c r="F708" s="151"/>
      <c r="G708" s="86"/>
      <c r="H708" s="86"/>
      <c r="I708" s="86"/>
      <c r="J708" s="86"/>
      <c r="K708" s="86"/>
    </row>
    <row r="709" spans="2:11" x14ac:dyDescent="0.2">
      <c r="B709" s="4"/>
      <c r="F709" s="151"/>
      <c r="G709" s="86"/>
      <c r="H709" s="86"/>
      <c r="I709" s="86"/>
      <c r="J709" s="86"/>
      <c r="K709" s="86"/>
    </row>
    <row r="710" spans="2:11" x14ac:dyDescent="0.2">
      <c r="B710" s="4"/>
      <c r="F710" s="151"/>
      <c r="G710" s="86"/>
      <c r="H710" s="86"/>
      <c r="I710" s="86"/>
      <c r="J710" s="86"/>
      <c r="K710" s="86"/>
    </row>
    <row r="711" spans="2:11" x14ac:dyDescent="0.2">
      <c r="B711" s="4"/>
      <c r="F711" s="151"/>
      <c r="G711" s="86"/>
      <c r="H711" s="86"/>
      <c r="I711" s="86"/>
      <c r="J711" s="86"/>
      <c r="K711" s="86"/>
    </row>
    <row r="712" spans="2:11" x14ac:dyDescent="0.2">
      <c r="B712" s="4"/>
      <c r="F712" s="151"/>
      <c r="G712" s="86"/>
      <c r="H712" s="86"/>
      <c r="I712" s="86"/>
      <c r="J712" s="86"/>
      <c r="K712" s="86"/>
    </row>
    <row r="713" spans="2:11" x14ac:dyDescent="0.2">
      <c r="B713" s="4"/>
      <c r="F713" s="151"/>
      <c r="G713" s="86"/>
      <c r="H713" s="86"/>
      <c r="I713" s="86"/>
      <c r="J713" s="86"/>
      <c r="K713" s="86"/>
    </row>
    <row r="714" spans="2:11" x14ac:dyDescent="0.2">
      <c r="B714" s="4"/>
      <c r="F714" s="151"/>
      <c r="G714" s="86"/>
      <c r="H714" s="86"/>
      <c r="I714" s="86"/>
      <c r="J714" s="86"/>
      <c r="K714" s="86"/>
    </row>
    <row r="715" spans="2:11" x14ac:dyDescent="0.2">
      <c r="B715" s="4"/>
      <c r="F715" s="151"/>
      <c r="G715" s="86"/>
      <c r="H715" s="86"/>
      <c r="I715" s="86"/>
      <c r="J715" s="86"/>
      <c r="K715" s="86"/>
    </row>
    <row r="716" spans="2:11" x14ac:dyDescent="0.2">
      <c r="B716" s="4"/>
      <c r="F716" s="151"/>
      <c r="G716" s="86"/>
      <c r="H716" s="86"/>
      <c r="I716" s="86"/>
      <c r="J716" s="86"/>
      <c r="K716" s="86"/>
    </row>
    <row r="717" spans="2:11" x14ac:dyDescent="0.2">
      <c r="B717" s="4"/>
      <c r="F717" s="151"/>
      <c r="G717" s="86"/>
      <c r="H717" s="86"/>
      <c r="I717" s="86"/>
      <c r="J717" s="86"/>
      <c r="K717" s="86"/>
    </row>
    <row r="718" spans="2:11" x14ac:dyDescent="0.2">
      <c r="B718" s="4"/>
      <c r="F718" s="151"/>
      <c r="G718" s="86"/>
      <c r="H718" s="86"/>
      <c r="I718" s="86"/>
      <c r="J718" s="86"/>
      <c r="K718" s="86"/>
    </row>
    <row r="719" spans="2:11" x14ac:dyDescent="0.2">
      <c r="B719" s="4"/>
      <c r="F719" s="151"/>
      <c r="G719" s="86"/>
      <c r="H719" s="86"/>
      <c r="I719" s="86"/>
      <c r="J719" s="86"/>
      <c r="K719" s="86"/>
    </row>
    <row r="720" spans="2:11" x14ac:dyDescent="0.2">
      <c r="B720" s="4"/>
      <c r="F720" s="151"/>
      <c r="G720" s="86"/>
      <c r="H720" s="86"/>
      <c r="I720" s="86"/>
      <c r="J720" s="86"/>
      <c r="K720" s="86"/>
    </row>
    <row r="721" spans="2:11" x14ac:dyDescent="0.2">
      <c r="B721" s="4"/>
      <c r="F721" s="151"/>
      <c r="G721" s="86"/>
      <c r="H721" s="86"/>
      <c r="I721" s="86"/>
      <c r="J721" s="86"/>
      <c r="K721" s="86"/>
    </row>
    <row r="722" spans="2:11" x14ac:dyDescent="0.2">
      <c r="B722" s="4"/>
      <c r="F722" s="151"/>
      <c r="G722" s="86"/>
      <c r="H722" s="86"/>
      <c r="I722" s="86"/>
      <c r="J722" s="86"/>
      <c r="K722" s="86"/>
    </row>
    <row r="723" spans="2:11" x14ac:dyDescent="0.2">
      <c r="B723" s="4"/>
      <c r="F723" s="151"/>
      <c r="G723" s="86"/>
      <c r="H723" s="86"/>
      <c r="I723" s="86"/>
      <c r="J723" s="86"/>
      <c r="K723" s="86"/>
    </row>
    <row r="724" spans="2:11" x14ac:dyDescent="0.2">
      <c r="B724" s="4"/>
      <c r="F724" s="151"/>
      <c r="G724" s="86"/>
      <c r="H724" s="86"/>
      <c r="I724" s="86"/>
      <c r="J724" s="86"/>
      <c r="K724" s="86"/>
    </row>
    <row r="725" spans="2:11" x14ac:dyDescent="0.2">
      <c r="B725" s="4"/>
      <c r="F725" s="151"/>
      <c r="G725" s="86"/>
      <c r="H725" s="86"/>
      <c r="I725" s="86"/>
      <c r="J725" s="86"/>
      <c r="K725" s="86"/>
    </row>
    <row r="726" spans="2:11" x14ac:dyDescent="0.2">
      <c r="B726" s="4"/>
      <c r="F726" s="151"/>
      <c r="G726" s="86"/>
      <c r="H726" s="86"/>
      <c r="I726" s="86"/>
      <c r="J726" s="86"/>
      <c r="K726" s="86"/>
    </row>
    <row r="727" spans="2:11" x14ac:dyDescent="0.2">
      <c r="B727" s="4"/>
      <c r="F727" s="151"/>
      <c r="G727" s="86"/>
      <c r="H727" s="86"/>
      <c r="I727" s="86"/>
      <c r="J727" s="86"/>
      <c r="K727" s="86"/>
    </row>
    <row r="728" spans="2:11" x14ac:dyDescent="0.2">
      <c r="B728" s="4"/>
      <c r="F728" s="151"/>
      <c r="G728" s="86"/>
      <c r="H728" s="86"/>
      <c r="I728" s="86"/>
      <c r="J728" s="86"/>
      <c r="K728" s="86"/>
    </row>
    <row r="729" spans="2:11" x14ac:dyDescent="0.2">
      <c r="B729" s="4"/>
      <c r="F729" s="151"/>
      <c r="G729" s="86"/>
      <c r="H729" s="86"/>
      <c r="I729" s="86"/>
      <c r="J729" s="86"/>
      <c r="K729" s="86"/>
    </row>
    <row r="730" spans="2:11" x14ac:dyDescent="0.2">
      <c r="B730" s="4"/>
      <c r="F730" s="151"/>
      <c r="G730" s="86"/>
      <c r="H730" s="86"/>
      <c r="I730" s="86"/>
      <c r="J730" s="86"/>
      <c r="K730" s="86"/>
    </row>
    <row r="731" spans="2:11" x14ac:dyDescent="0.2">
      <c r="B731" s="4"/>
      <c r="F731" s="151"/>
      <c r="G731" s="86"/>
      <c r="H731" s="86"/>
      <c r="I731" s="86"/>
      <c r="J731" s="86"/>
      <c r="K731" s="86"/>
    </row>
    <row r="732" spans="2:11" x14ac:dyDescent="0.2">
      <c r="B732" s="4"/>
      <c r="F732" s="151"/>
      <c r="G732" s="86"/>
      <c r="H732" s="86"/>
      <c r="I732" s="86"/>
      <c r="J732" s="86"/>
      <c r="K732" s="86"/>
    </row>
    <row r="733" spans="2:11" x14ac:dyDescent="0.2">
      <c r="B733" s="4"/>
      <c r="F733" s="151"/>
      <c r="G733" s="86"/>
      <c r="H733" s="86"/>
      <c r="I733" s="86"/>
      <c r="J733" s="86"/>
      <c r="K733" s="86"/>
    </row>
    <row r="734" spans="2:11" x14ac:dyDescent="0.2">
      <c r="B734" s="4"/>
      <c r="F734" s="151"/>
      <c r="G734" s="86"/>
      <c r="H734" s="86"/>
      <c r="I734" s="86"/>
      <c r="J734" s="86"/>
      <c r="K734" s="86"/>
    </row>
    <row r="735" spans="2:11" x14ac:dyDescent="0.2">
      <c r="B735" s="4"/>
      <c r="F735" s="151"/>
      <c r="G735" s="86"/>
      <c r="H735" s="86"/>
      <c r="I735" s="86"/>
      <c r="J735" s="86"/>
      <c r="K735" s="86"/>
    </row>
    <row r="736" spans="2:11" x14ac:dyDescent="0.2">
      <c r="B736" s="4"/>
      <c r="F736" s="151"/>
      <c r="G736" s="86"/>
      <c r="H736" s="86"/>
      <c r="I736" s="86"/>
      <c r="J736" s="86"/>
      <c r="K736" s="86"/>
    </row>
    <row r="737" spans="2:11" x14ac:dyDescent="0.2">
      <c r="B737" s="4"/>
      <c r="F737" s="151"/>
      <c r="G737" s="86"/>
      <c r="H737" s="86"/>
      <c r="I737" s="86"/>
      <c r="J737" s="86"/>
      <c r="K737" s="86"/>
    </row>
    <row r="738" spans="2:11" x14ac:dyDescent="0.2">
      <c r="B738" s="4"/>
      <c r="F738" s="151"/>
      <c r="G738" s="86"/>
      <c r="H738" s="86"/>
      <c r="I738" s="86"/>
      <c r="J738" s="86"/>
      <c r="K738" s="86"/>
    </row>
    <row r="739" spans="2:11" x14ac:dyDescent="0.2">
      <c r="B739" s="4"/>
      <c r="F739" s="151"/>
      <c r="G739" s="86"/>
      <c r="H739" s="86"/>
      <c r="I739" s="86"/>
      <c r="J739" s="86"/>
      <c r="K739" s="86"/>
    </row>
    <row r="740" spans="2:11" x14ac:dyDescent="0.2">
      <c r="B740" s="4"/>
      <c r="F740" s="151"/>
      <c r="G740" s="86"/>
      <c r="H740" s="86"/>
      <c r="I740" s="86"/>
      <c r="J740" s="86"/>
      <c r="K740" s="86"/>
    </row>
    <row r="741" spans="2:11" x14ac:dyDescent="0.2">
      <c r="B741" s="4"/>
      <c r="F741" s="151"/>
      <c r="G741" s="86"/>
      <c r="H741" s="86"/>
      <c r="I741" s="86"/>
      <c r="J741" s="86"/>
      <c r="K741" s="86"/>
    </row>
    <row r="742" spans="2:11" x14ac:dyDescent="0.2">
      <c r="B742" s="4"/>
      <c r="F742" s="151"/>
      <c r="G742" s="86"/>
      <c r="H742" s="86"/>
      <c r="I742" s="86"/>
      <c r="J742" s="86"/>
      <c r="K742" s="86"/>
    </row>
    <row r="743" spans="2:11" x14ac:dyDescent="0.2">
      <c r="B743" s="4"/>
      <c r="F743" s="151"/>
      <c r="G743" s="86"/>
      <c r="H743" s="86"/>
      <c r="I743" s="86"/>
      <c r="J743" s="86"/>
      <c r="K743" s="86"/>
    </row>
    <row r="744" spans="2:11" x14ac:dyDescent="0.2">
      <c r="B744" s="4"/>
      <c r="F744" s="151"/>
      <c r="G744" s="86"/>
      <c r="H744" s="86"/>
      <c r="I744" s="86"/>
      <c r="J744" s="86"/>
      <c r="K744" s="86"/>
    </row>
    <row r="745" spans="2:11" x14ac:dyDescent="0.2">
      <c r="B745" s="4"/>
      <c r="F745" s="151"/>
      <c r="G745" s="86"/>
      <c r="H745" s="86"/>
      <c r="I745" s="86"/>
      <c r="J745" s="86"/>
      <c r="K745" s="86"/>
    </row>
    <row r="746" spans="2:11" x14ac:dyDescent="0.2">
      <c r="B746" s="4"/>
      <c r="F746" s="151"/>
      <c r="G746" s="86"/>
      <c r="H746" s="86"/>
      <c r="I746" s="86"/>
      <c r="J746" s="86"/>
      <c r="K746" s="86"/>
    </row>
    <row r="747" spans="2:11" x14ac:dyDescent="0.2">
      <c r="B747" s="4"/>
      <c r="F747" s="151"/>
      <c r="G747" s="86"/>
      <c r="H747" s="86"/>
      <c r="I747" s="86"/>
      <c r="J747" s="86"/>
      <c r="K747" s="86"/>
    </row>
    <row r="748" spans="2:11" x14ac:dyDescent="0.2">
      <c r="B748" s="4"/>
      <c r="F748" s="151"/>
      <c r="G748" s="86"/>
      <c r="H748" s="86"/>
      <c r="I748" s="86"/>
      <c r="J748" s="86"/>
      <c r="K748" s="86"/>
    </row>
    <row r="749" spans="2:11" x14ac:dyDescent="0.2">
      <c r="B749" s="4"/>
      <c r="F749" s="151"/>
      <c r="G749" s="86"/>
      <c r="H749" s="86"/>
      <c r="I749" s="86"/>
      <c r="J749" s="86"/>
      <c r="K749" s="86"/>
    </row>
    <row r="750" spans="2:11" x14ac:dyDescent="0.2">
      <c r="B750" s="4"/>
      <c r="F750" s="151"/>
      <c r="G750" s="86"/>
      <c r="H750" s="86"/>
      <c r="I750" s="86"/>
      <c r="J750" s="86"/>
      <c r="K750" s="86"/>
    </row>
    <row r="751" spans="2:11" x14ac:dyDescent="0.2">
      <c r="B751" s="4"/>
      <c r="F751" s="151"/>
      <c r="G751" s="86"/>
      <c r="H751" s="86"/>
      <c r="I751" s="86"/>
      <c r="J751" s="86"/>
      <c r="K751" s="86"/>
    </row>
    <row r="752" spans="2:11" x14ac:dyDescent="0.2">
      <c r="B752" s="4"/>
      <c r="F752" s="151"/>
      <c r="G752" s="86"/>
      <c r="H752" s="86"/>
      <c r="I752" s="86"/>
      <c r="J752" s="86"/>
      <c r="K752" s="86"/>
    </row>
    <row r="753" spans="2:11" x14ac:dyDescent="0.2">
      <c r="B753" s="4"/>
      <c r="F753" s="151"/>
      <c r="G753" s="86"/>
      <c r="H753" s="86"/>
      <c r="I753" s="86"/>
      <c r="J753" s="86"/>
      <c r="K753" s="86"/>
    </row>
    <row r="754" spans="2:11" x14ac:dyDescent="0.2">
      <c r="B754" s="4"/>
      <c r="F754" s="151"/>
      <c r="G754" s="86"/>
      <c r="H754" s="86"/>
      <c r="I754" s="86"/>
      <c r="J754" s="86"/>
      <c r="K754" s="86"/>
    </row>
    <row r="755" spans="2:11" x14ac:dyDescent="0.2">
      <c r="B755" s="4"/>
      <c r="F755" s="151"/>
      <c r="G755" s="86"/>
      <c r="H755" s="86"/>
      <c r="I755" s="86"/>
      <c r="J755" s="86"/>
      <c r="K755" s="86"/>
    </row>
    <row r="756" spans="2:11" x14ac:dyDescent="0.2">
      <c r="B756" s="4"/>
      <c r="F756" s="151"/>
      <c r="G756" s="86"/>
      <c r="H756" s="86"/>
      <c r="I756" s="86"/>
      <c r="J756" s="86"/>
      <c r="K756" s="86"/>
    </row>
    <row r="757" spans="2:11" x14ac:dyDescent="0.2">
      <c r="B757" s="4"/>
      <c r="F757" s="151"/>
      <c r="G757" s="86"/>
      <c r="H757" s="86"/>
      <c r="I757" s="86"/>
      <c r="J757" s="86"/>
      <c r="K757" s="86"/>
    </row>
    <row r="758" spans="2:11" x14ac:dyDescent="0.2">
      <c r="B758" s="4"/>
      <c r="F758" s="151"/>
      <c r="G758" s="86"/>
      <c r="H758" s="86"/>
      <c r="I758" s="86"/>
      <c r="J758" s="86"/>
      <c r="K758" s="86"/>
    </row>
    <row r="759" spans="2:11" x14ac:dyDescent="0.2">
      <c r="B759" s="4"/>
      <c r="F759" s="151"/>
      <c r="G759" s="86"/>
      <c r="H759" s="86"/>
      <c r="I759" s="86"/>
      <c r="J759" s="86"/>
      <c r="K759" s="86"/>
    </row>
    <row r="760" spans="2:11" x14ac:dyDescent="0.2">
      <c r="B760" s="4"/>
      <c r="F760" s="151"/>
      <c r="G760" s="86"/>
      <c r="H760" s="86"/>
      <c r="I760" s="86"/>
      <c r="J760" s="86"/>
      <c r="K760" s="86"/>
    </row>
    <row r="761" spans="2:11" x14ac:dyDescent="0.2">
      <c r="B761" s="4"/>
      <c r="F761" s="151"/>
      <c r="G761" s="86"/>
      <c r="H761" s="86"/>
      <c r="I761" s="86"/>
      <c r="J761" s="86"/>
      <c r="K761" s="86"/>
    </row>
    <row r="762" spans="2:11" x14ac:dyDescent="0.2">
      <c r="B762" s="4"/>
      <c r="F762" s="151"/>
      <c r="G762" s="86"/>
      <c r="H762" s="86"/>
      <c r="I762" s="86"/>
      <c r="J762" s="86"/>
      <c r="K762" s="86"/>
    </row>
    <row r="763" spans="2:11" x14ac:dyDescent="0.2">
      <c r="B763" s="4"/>
      <c r="F763" s="151"/>
      <c r="G763" s="86"/>
      <c r="H763" s="86"/>
      <c r="I763" s="86"/>
      <c r="J763" s="86"/>
      <c r="K763" s="86"/>
    </row>
    <row r="764" spans="2:11" x14ac:dyDescent="0.2">
      <c r="B764" s="4"/>
      <c r="F764" s="151"/>
      <c r="G764" s="86"/>
      <c r="H764" s="86"/>
      <c r="I764" s="86"/>
      <c r="J764" s="86"/>
      <c r="K764" s="86"/>
    </row>
    <row r="765" spans="2:11" x14ac:dyDescent="0.2">
      <c r="B765" s="4"/>
      <c r="F765" s="151"/>
      <c r="G765" s="86"/>
      <c r="H765" s="86"/>
      <c r="I765" s="86"/>
      <c r="J765" s="86"/>
      <c r="K765" s="86"/>
    </row>
    <row r="766" spans="2:11" x14ac:dyDescent="0.2">
      <c r="B766" s="4"/>
      <c r="F766" s="151"/>
      <c r="G766" s="86"/>
      <c r="H766" s="86"/>
      <c r="I766" s="86"/>
      <c r="J766" s="86"/>
      <c r="K766" s="86"/>
    </row>
    <row r="767" spans="2:11" x14ac:dyDescent="0.2">
      <c r="B767" s="4"/>
      <c r="F767" s="151"/>
      <c r="G767" s="86"/>
      <c r="H767" s="86"/>
      <c r="I767" s="86"/>
      <c r="J767" s="86"/>
      <c r="K767" s="86"/>
    </row>
    <row r="768" spans="2:11" x14ac:dyDescent="0.2">
      <c r="B768" s="4"/>
      <c r="F768" s="151"/>
      <c r="G768" s="86"/>
      <c r="H768" s="86"/>
      <c r="I768" s="86"/>
      <c r="J768" s="86"/>
      <c r="K768" s="86"/>
    </row>
    <row r="769" spans="2:11" x14ac:dyDescent="0.2">
      <c r="B769" s="4"/>
      <c r="F769" s="151"/>
      <c r="G769" s="86"/>
      <c r="H769" s="86"/>
      <c r="I769" s="86"/>
      <c r="J769" s="86"/>
      <c r="K769" s="86"/>
    </row>
    <row r="770" spans="2:11" x14ac:dyDescent="0.2">
      <c r="B770" s="4"/>
      <c r="F770" s="151"/>
      <c r="G770" s="86"/>
      <c r="H770" s="86"/>
      <c r="I770" s="86"/>
      <c r="J770" s="86"/>
      <c r="K770" s="86"/>
    </row>
    <row r="771" spans="2:11" x14ac:dyDescent="0.2">
      <c r="B771" s="4"/>
      <c r="F771" s="151"/>
      <c r="G771" s="86"/>
      <c r="H771" s="86"/>
      <c r="I771" s="86"/>
      <c r="J771" s="86"/>
      <c r="K771" s="86"/>
    </row>
    <row r="772" spans="2:11" x14ac:dyDescent="0.2">
      <c r="B772" s="4"/>
      <c r="F772" s="151"/>
      <c r="G772" s="86"/>
      <c r="H772" s="86"/>
      <c r="I772" s="86"/>
      <c r="J772" s="86"/>
      <c r="K772" s="86"/>
    </row>
    <row r="773" spans="2:11" x14ac:dyDescent="0.2">
      <c r="B773" s="4"/>
      <c r="F773" s="151"/>
      <c r="G773" s="86"/>
      <c r="H773" s="86"/>
      <c r="I773" s="86"/>
      <c r="J773" s="86"/>
      <c r="K773" s="86"/>
    </row>
    <row r="774" spans="2:11" x14ac:dyDescent="0.2">
      <c r="B774" s="4"/>
      <c r="F774" s="151"/>
      <c r="G774" s="86"/>
      <c r="H774" s="86"/>
      <c r="I774" s="86"/>
      <c r="J774" s="86"/>
      <c r="K774" s="86"/>
    </row>
    <row r="775" spans="2:11" x14ac:dyDescent="0.2">
      <c r="B775" s="4"/>
      <c r="F775" s="151"/>
      <c r="G775" s="86"/>
      <c r="H775" s="86"/>
      <c r="I775" s="86"/>
      <c r="J775" s="86"/>
      <c r="K775" s="86"/>
    </row>
    <row r="776" spans="2:11" x14ac:dyDescent="0.2">
      <c r="B776" s="4"/>
      <c r="F776" s="151"/>
      <c r="G776" s="86"/>
      <c r="H776" s="86"/>
      <c r="I776" s="86"/>
      <c r="J776" s="86"/>
      <c r="K776" s="86"/>
    </row>
    <row r="777" spans="2:11" x14ac:dyDescent="0.2">
      <c r="B777" s="4"/>
      <c r="F777" s="151"/>
      <c r="G777" s="86"/>
      <c r="H777" s="86"/>
      <c r="I777" s="86"/>
      <c r="J777" s="86"/>
      <c r="K777" s="86"/>
    </row>
    <row r="778" spans="2:11" x14ac:dyDescent="0.2">
      <c r="B778" s="4"/>
      <c r="F778" s="151"/>
      <c r="G778" s="86"/>
      <c r="H778" s="86"/>
      <c r="I778" s="86"/>
      <c r="J778" s="86"/>
      <c r="K778" s="86"/>
    </row>
    <row r="779" spans="2:11" x14ac:dyDescent="0.2">
      <c r="B779" s="4"/>
      <c r="F779" s="151"/>
      <c r="G779" s="86"/>
      <c r="H779" s="86"/>
      <c r="I779" s="86"/>
      <c r="J779" s="86"/>
      <c r="K779" s="86"/>
    </row>
    <row r="780" spans="2:11" x14ac:dyDescent="0.2">
      <c r="B780" s="4"/>
      <c r="F780" s="151"/>
      <c r="G780" s="86"/>
      <c r="H780" s="86"/>
      <c r="I780" s="86"/>
      <c r="J780" s="86"/>
      <c r="K780" s="86"/>
    </row>
    <row r="781" spans="2:11" x14ac:dyDescent="0.2">
      <c r="B781" s="4"/>
      <c r="F781" s="151"/>
      <c r="G781" s="86"/>
      <c r="H781" s="86"/>
      <c r="I781" s="86"/>
      <c r="J781" s="86"/>
      <c r="K781" s="86"/>
    </row>
    <row r="782" spans="2:11" x14ac:dyDescent="0.2">
      <c r="B782" s="4"/>
      <c r="F782" s="151"/>
      <c r="G782" s="86"/>
      <c r="H782" s="86"/>
      <c r="I782" s="86"/>
      <c r="J782" s="86"/>
      <c r="K782" s="86"/>
    </row>
    <row r="783" spans="2:11" x14ac:dyDescent="0.2">
      <c r="B783" s="4"/>
      <c r="F783" s="151"/>
      <c r="G783" s="86"/>
      <c r="H783" s="86"/>
      <c r="I783" s="86"/>
      <c r="J783" s="86"/>
      <c r="K783" s="86"/>
    </row>
    <row r="784" spans="2:11" x14ac:dyDescent="0.2">
      <c r="B784" s="4"/>
      <c r="F784" s="151"/>
      <c r="G784" s="86"/>
      <c r="H784" s="86"/>
      <c r="I784" s="86"/>
      <c r="J784" s="86"/>
      <c r="K784" s="86"/>
    </row>
    <row r="785" spans="2:11" x14ac:dyDescent="0.2">
      <c r="B785" s="4"/>
      <c r="F785" s="151"/>
      <c r="G785" s="86"/>
      <c r="H785" s="86"/>
      <c r="I785" s="86"/>
      <c r="J785" s="86"/>
      <c r="K785" s="86"/>
    </row>
    <row r="786" spans="2:11" x14ac:dyDescent="0.2">
      <c r="B786" s="4"/>
      <c r="F786" s="151"/>
      <c r="G786" s="86"/>
      <c r="H786" s="86"/>
      <c r="I786" s="86"/>
      <c r="J786" s="86"/>
      <c r="K786" s="86"/>
    </row>
    <row r="787" spans="2:11" x14ac:dyDescent="0.2">
      <c r="B787" s="4"/>
      <c r="F787" s="151"/>
      <c r="G787" s="86"/>
      <c r="H787" s="86"/>
      <c r="I787" s="86"/>
      <c r="J787" s="86"/>
      <c r="K787" s="86"/>
    </row>
    <row r="788" spans="2:11" x14ac:dyDescent="0.2">
      <c r="B788" s="4"/>
      <c r="F788" s="151"/>
      <c r="G788" s="86"/>
      <c r="H788" s="86"/>
      <c r="I788" s="86"/>
      <c r="J788" s="86"/>
      <c r="K788" s="86"/>
    </row>
    <row r="789" spans="2:11" x14ac:dyDescent="0.2">
      <c r="B789" s="4"/>
      <c r="F789" s="151"/>
      <c r="G789" s="86"/>
      <c r="H789" s="86"/>
      <c r="I789" s="86"/>
      <c r="J789" s="86"/>
      <c r="K789" s="86"/>
    </row>
    <row r="790" spans="2:11" x14ac:dyDescent="0.2">
      <c r="B790" s="4"/>
      <c r="F790" s="151"/>
      <c r="G790" s="86"/>
      <c r="H790" s="86"/>
      <c r="I790" s="86"/>
      <c r="J790" s="86"/>
      <c r="K790" s="86"/>
    </row>
    <row r="791" spans="2:11" x14ac:dyDescent="0.2">
      <c r="B791" s="4"/>
      <c r="F791" s="151"/>
      <c r="G791" s="86"/>
      <c r="H791" s="86"/>
      <c r="I791" s="86"/>
      <c r="J791" s="86"/>
      <c r="K791" s="86"/>
    </row>
    <row r="792" spans="2:11" x14ac:dyDescent="0.2">
      <c r="B792" s="4"/>
      <c r="F792" s="151"/>
      <c r="G792" s="86"/>
      <c r="H792" s="86"/>
      <c r="I792" s="86"/>
      <c r="J792" s="86"/>
      <c r="K792" s="86"/>
    </row>
    <row r="793" spans="2:11" x14ac:dyDescent="0.2">
      <c r="B793" s="4"/>
      <c r="F793" s="151"/>
      <c r="G793" s="86"/>
      <c r="H793" s="86"/>
      <c r="I793" s="86"/>
      <c r="J793" s="86"/>
      <c r="K793" s="86"/>
    </row>
    <row r="794" spans="2:11" x14ac:dyDescent="0.2">
      <c r="B794" s="4"/>
      <c r="F794" s="151"/>
      <c r="G794" s="86"/>
      <c r="H794" s="86"/>
      <c r="I794" s="86"/>
      <c r="J794" s="86"/>
      <c r="K794" s="86"/>
    </row>
    <row r="795" spans="2:11" x14ac:dyDescent="0.2">
      <c r="B795" s="4"/>
      <c r="F795" s="151"/>
      <c r="G795" s="86"/>
      <c r="H795" s="86"/>
      <c r="I795" s="86"/>
      <c r="J795" s="86"/>
      <c r="K795" s="86"/>
    </row>
    <row r="796" spans="2:11" x14ac:dyDescent="0.2">
      <c r="B796" s="4"/>
      <c r="F796" s="151"/>
      <c r="G796" s="86"/>
      <c r="H796" s="86"/>
      <c r="I796" s="86"/>
      <c r="J796" s="86"/>
      <c r="K796" s="86"/>
    </row>
    <row r="797" spans="2:11" x14ac:dyDescent="0.2">
      <c r="B797" s="4"/>
      <c r="F797" s="151"/>
      <c r="G797" s="86"/>
      <c r="H797" s="86"/>
      <c r="I797" s="86"/>
      <c r="J797" s="86"/>
      <c r="K797" s="86"/>
    </row>
    <row r="798" spans="2:11" x14ac:dyDescent="0.2">
      <c r="B798" s="4"/>
      <c r="F798" s="151"/>
      <c r="G798" s="86"/>
      <c r="H798" s="86"/>
      <c r="I798" s="86"/>
      <c r="J798" s="86"/>
      <c r="K798" s="86"/>
    </row>
    <row r="799" spans="2:11" x14ac:dyDescent="0.2">
      <c r="B799" s="4"/>
      <c r="F799" s="151"/>
      <c r="G799" s="86"/>
      <c r="H799" s="86"/>
      <c r="I799" s="86"/>
      <c r="J799" s="86"/>
      <c r="K799" s="86"/>
    </row>
    <row r="800" spans="2:11" x14ac:dyDescent="0.2">
      <c r="B800" s="4"/>
      <c r="F800" s="151"/>
      <c r="G800" s="86"/>
      <c r="H800" s="86"/>
      <c r="I800" s="86"/>
      <c r="J800" s="86"/>
      <c r="K800" s="86"/>
    </row>
    <row r="801" spans="2:11" x14ac:dyDescent="0.2">
      <c r="B801" s="4"/>
      <c r="F801" s="151"/>
      <c r="G801" s="86"/>
      <c r="H801" s="86"/>
      <c r="I801" s="86"/>
      <c r="J801" s="86"/>
      <c r="K801" s="86"/>
    </row>
    <row r="802" spans="2:11" x14ac:dyDescent="0.2">
      <c r="B802" s="4"/>
      <c r="F802" s="151"/>
      <c r="G802" s="86"/>
      <c r="H802" s="86"/>
      <c r="I802" s="86"/>
      <c r="J802" s="86"/>
      <c r="K802" s="86"/>
    </row>
    <row r="803" spans="2:11" x14ac:dyDescent="0.2">
      <c r="B803" s="4"/>
      <c r="F803" s="151"/>
      <c r="G803" s="86"/>
      <c r="H803" s="86"/>
      <c r="I803" s="86"/>
      <c r="J803" s="86"/>
      <c r="K803" s="86"/>
    </row>
    <row r="804" spans="2:11" x14ac:dyDescent="0.2">
      <c r="B804" s="4"/>
      <c r="F804" s="151"/>
      <c r="G804" s="86"/>
      <c r="H804" s="86"/>
      <c r="I804" s="86"/>
      <c r="J804" s="86"/>
      <c r="K804" s="86"/>
    </row>
    <row r="805" spans="2:11" x14ac:dyDescent="0.2">
      <c r="B805" s="4"/>
      <c r="F805" s="151"/>
      <c r="G805" s="86"/>
      <c r="H805" s="86"/>
      <c r="I805" s="86"/>
      <c r="J805" s="86"/>
      <c r="K805" s="86"/>
    </row>
    <row r="806" spans="2:11" x14ac:dyDescent="0.2">
      <c r="B806" s="4"/>
      <c r="F806" s="151"/>
      <c r="G806" s="86"/>
      <c r="H806" s="86"/>
      <c r="I806" s="86"/>
      <c r="J806" s="86"/>
      <c r="K806" s="86"/>
    </row>
    <row r="807" spans="2:11" x14ac:dyDescent="0.2">
      <c r="B807" s="4"/>
      <c r="F807" s="151"/>
      <c r="G807" s="86"/>
      <c r="H807" s="86"/>
      <c r="I807" s="86"/>
      <c r="J807" s="86"/>
      <c r="K807" s="86"/>
    </row>
    <row r="808" spans="2:11" x14ac:dyDescent="0.2">
      <c r="B808" s="4"/>
      <c r="F808" s="151"/>
      <c r="G808" s="86"/>
      <c r="H808" s="86"/>
      <c r="I808" s="86"/>
      <c r="J808" s="86"/>
      <c r="K808" s="86"/>
    </row>
    <row r="809" spans="2:11" x14ac:dyDescent="0.2">
      <c r="B809" s="4"/>
      <c r="F809" s="151"/>
      <c r="G809" s="86"/>
      <c r="H809" s="86"/>
      <c r="I809" s="86"/>
      <c r="J809" s="86"/>
      <c r="K809" s="86"/>
    </row>
    <row r="810" spans="2:11" x14ac:dyDescent="0.2">
      <c r="B810" s="4"/>
      <c r="F810" s="151"/>
      <c r="G810" s="86"/>
      <c r="H810" s="86"/>
      <c r="I810" s="86"/>
      <c r="J810" s="86"/>
      <c r="K810" s="86"/>
    </row>
    <row r="811" spans="2:11" x14ac:dyDescent="0.2">
      <c r="B811" s="4"/>
      <c r="F811" s="151"/>
      <c r="G811" s="86"/>
      <c r="H811" s="86"/>
      <c r="I811" s="86"/>
      <c r="J811" s="86"/>
      <c r="K811" s="86"/>
    </row>
    <row r="812" spans="2:11" x14ac:dyDescent="0.2">
      <c r="B812" s="4"/>
      <c r="F812" s="151"/>
      <c r="G812" s="86"/>
      <c r="H812" s="86"/>
      <c r="I812" s="86"/>
      <c r="J812" s="86"/>
      <c r="K812" s="86"/>
    </row>
    <row r="813" spans="2:11" x14ac:dyDescent="0.2">
      <c r="B813" s="4"/>
      <c r="F813" s="151"/>
      <c r="G813" s="86"/>
      <c r="H813" s="86"/>
      <c r="I813" s="86"/>
      <c r="J813" s="86"/>
      <c r="K813" s="86"/>
    </row>
    <row r="814" spans="2:11" x14ac:dyDescent="0.2">
      <c r="B814" s="4"/>
      <c r="F814" s="151"/>
      <c r="G814" s="86"/>
      <c r="H814" s="86"/>
      <c r="I814" s="86"/>
      <c r="J814" s="86"/>
      <c r="K814" s="86"/>
    </row>
    <row r="815" spans="2:11" x14ac:dyDescent="0.2">
      <c r="B815" s="4"/>
      <c r="F815" s="151"/>
      <c r="G815" s="86"/>
      <c r="H815" s="86"/>
      <c r="I815" s="86"/>
      <c r="J815" s="86"/>
      <c r="K815" s="86"/>
    </row>
    <row r="816" spans="2:11" x14ac:dyDescent="0.2">
      <c r="B816" s="4"/>
      <c r="F816" s="151"/>
      <c r="G816" s="86"/>
      <c r="H816" s="86"/>
      <c r="I816" s="86"/>
      <c r="J816" s="86"/>
      <c r="K816" s="86"/>
    </row>
    <row r="817" spans="2:11" x14ac:dyDescent="0.2">
      <c r="B817" s="4"/>
      <c r="F817" s="151"/>
      <c r="G817" s="86"/>
      <c r="H817" s="86"/>
      <c r="I817" s="86"/>
      <c r="J817" s="86"/>
      <c r="K817" s="86"/>
    </row>
    <row r="818" spans="2:11" x14ac:dyDescent="0.2">
      <c r="B818" s="4"/>
      <c r="F818" s="151"/>
      <c r="G818" s="86"/>
      <c r="H818" s="86"/>
      <c r="I818" s="86"/>
      <c r="J818" s="86"/>
      <c r="K818" s="86"/>
    </row>
    <row r="819" spans="2:11" x14ac:dyDescent="0.2">
      <c r="B819" s="4"/>
      <c r="F819" s="151"/>
      <c r="G819" s="86"/>
      <c r="H819" s="86"/>
      <c r="I819" s="86"/>
      <c r="J819" s="86"/>
      <c r="K819" s="86"/>
    </row>
    <row r="820" spans="2:11" x14ac:dyDescent="0.2">
      <c r="B820" s="4"/>
      <c r="F820" s="151"/>
      <c r="G820" s="86"/>
      <c r="H820" s="86"/>
      <c r="I820" s="86"/>
      <c r="J820" s="86"/>
      <c r="K820" s="86"/>
    </row>
    <row r="821" spans="2:11" x14ac:dyDescent="0.2">
      <c r="B821" s="4"/>
      <c r="F821" s="151"/>
      <c r="G821" s="86"/>
      <c r="H821" s="86"/>
      <c r="I821" s="86"/>
      <c r="J821" s="86"/>
      <c r="K821" s="86"/>
    </row>
    <row r="822" spans="2:11" x14ac:dyDescent="0.2">
      <c r="B822" s="4"/>
      <c r="F822" s="151"/>
      <c r="G822" s="86"/>
      <c r="H822" s="86"/>
      <c r="I822" s="86"/>
      <c r="J822" s="86"/>
      <c r="K822" s="86"/>
    </row>
    <row r="823" spans="2:11" x14ac:dyDescent="0.2">
      <c r="B823" s="4"/>
      <c r="F823" s="151"/>
      <c r="G823" s="86"/>
      <c r="H823" s="86"/>
      <c r="I823" s="86"/>
      <c r="J823" s="86"/>
      <c r="K823" s="86"/>
    </row>
    <row r="824" spans="2:11" x14ac:dyDescent="0.2">
      <c r="B824" s="4"/>
      <c r="F824" s="151"/>
      <c r="G824" s="86"/>
      <c r="H824" s="86"/>
      <c r="I824" s="86"/>
      <c r="J824" s="86"/>
      <c r="K824" s="86"/>
    </row>
    <row r="825" spans="2:11" x14ac:dyDescent="0.2">
      <c r="B825" s="4"/>
      <c r="F825" s="151"/>
      <c r="G825" s="86"/>
      <c r="H825" s="86"/>
      <c r="I825" s="86"/>
      <c r="J825" s="86"/>
      <c r="K825" s="86"/>
    </row>
    <row r="826" spans="2:11" x14ac:dyDescent="0.2">
      <c r="B826" s="4"/>
      <c r="F826" s="151"/>
      <c r="G826" s="86"/>
      <c r="H826" s="86"/>
      <c r="I826" s="86"/>
      <c r="J826" s="86"/>
      <c r="K826" s="86"/>
    </row>
    <row r="827" spans="2:11" x14ac:dyDescent="0.2">
      <c r="B827" s="4"/>
      <c r="F827" s="151"/>
      <c r="G827" s="86"/>
      <c r="H827" s="86"/>
      <c r="I827" s="86"/>
      <c r="J827" s="86"/>
      <c r="K827" s="86"/>
    </row>
    <row r="828" spans="2:11" x14ac:dyDescent="0.2">
      <c r="B828" s="4"/>
      <c r="F828" s="151"/>
      <c r="G828" s="86"/>
      <c r="H828" s="86"/>
      <c r="I828" s="86"/>
      <c r="J828" s="86"/>
      <c r="K828" s="86"/>
    </row>
    <row r="829" spans="2:11" x14ac:dyDescent="0.2">
      <c r="B829" s="4"/>
      <c r="F829" s="151"/>
      <c r="G829" s="86"/>
      <c r="H829" s="86"/>
      <c r="I829" s="86"/>
      <c r="J829" s="86"/>
      <c r="K829" s="86"/>
    </row>
    <row r="830" spans="2:11" x14ac:dyDescent="0.2">
      <c r="B830" s="4"/>
      <c r="F830" s="151"/>
      <c r="G830" s="86"/>
      <c r="H830" s="86"/>
      <c r="I830" s="86"/>
      <c r="J830" s="86"/>
      <c r="K830" s="86"/>
    </row>
    <row r="831" spans="2:11" x14ac:dyDescent="0.2">
      <c r="B831" s="4"/>
      <c r="F831" s="151"/>
      <c r="G831" s="86"/>
      <c r="H831" s="86"/>
      <c r="I831" s="86"/>
      <c r="J831" s="86"/>
      <c r="K831" s="86"/>
    </row>
    <row r="832" spans="2:11" x14ac:dyDescent="0.2">
      <c r="B832" s="4"/>
      <c r="F832" s="151"/>
      <c r="G832" s="86"/>
      <c r="H832" s="86"/>
      <c r="I832" s="86"/>
      <c r="J832" s="86"/>
      <c r="K832" s="86"/>
    </row>
    <row r="833" spans="2:11" x14ac:dyDescent="0.2">
      <c r="B833" s="4"/>
      <c r="F833" s="151"/>
      <c r="G833" s="86"/>
      <c r="H833" s="86"/>
      <c r="I833" s="86"/>
      <c r="J833" s="86"/>
      <c r="K833" s="86"/>
    </row>
    <row r="834" spans="2:11" x14ac:dyDescent="0.2">
      <c r="B834" s="4"/>
      <c r="F834" s="151"/>
      <c r="G834" s="86"/>
      <c r="H834" s="86"/>
      <c r="I834" s="86"/>
      <c r="J834" s="86"/>
      <c r="K834" s="86"/>
    </row>
    <row r="835" spans="2:11" x14ac:dyDescent="0.2">
      <c r="B835" s="4"/>
      <c r="F835" s="151"/>
      <c r="G835" s="86"/>
      <c r="H835" s="86"/>
      <c r="I835" s="86"/>
      <c r="J835" s="86"/>
      <c r="K835" s="86"/>
    </row>
    <row r="836" spans="2:11" x14ac:dyDescent="0.2">
      <c r="B836" s="4"/>
      <c r="F836" s="151"/>
      <c r="G836" s="86"/>
      <c r="H836" s="86"/>
      <c r="I836" s="86"/>
      <c r="J836" s="86"/>
      <c r="K836" s="86"/>
    </row>
    <row r="837" spans="2:11" x14ac:dyDescent="0.2">
      <c r="B837" s="4"/>
      <c r="F837" s="151"/>
      <c r="G837" s="86"/>
      <c r="H837" s="86"/>
      <c r="I837" s="86"/>
      <c r="J837" s="86"/>
      <c r="K837" s="86"/>
    </row>
    <row r="838" spans="2:11" x14ac:dyDescent="0.2">
      <c r="B838" s="4"/>
      <c r="F838" s="151"/>
      <c r="G838" s="86"/>
      <c r="H838" s="86"/>
      <c r="I838" s="86"/>
      <c r="J838" s="86"/>
      <c r="K838" s="86"/>
    </row>
    <row r="839" spans="2:11" x14ac:dyDescent="0.2">
      <c r="B839" s="4"/>
      <c r="F839" s="151"/>
      <c r="G839" s="86"/>
      <c r="H839" s="86"/>
      <c r="I839" s="86"/>
      <c r="J839" s="86"/>
      <c r="K839" s="86"/>
    </row>
    <row r="840" spans="2:11" x14ac:dyDescent="0.2">
      <c r="B840" s="4"/>
      <c r="F840" s="151"/>
      <c r="G840" s="86"/>
      <c r="H840" s="86"/>
      <c r="I840" s="86"/>
      <c r="J840" s="86"/>
      <c r="K840" s="86"/>
    </row>
    <row r="841" spans="2:11" x14ac:dyDescent="0.2">
      <c r="B841" s="4"/>
      <c r="F841" s="151"/>
      <c r="G841" s="86"/>
      <c r="H841" s="86"/>
      <c r="I841" s="86"/>
      <c r="J841" s="86"/>
      <c r="K841" s="86"/>
    </row>
    <row r="842" spans="2:11" x14ac:dyDescent="0.2">
      <c r="B842" s="4"/>
      <c r="F842" s="151"/>
      <c r="G842" s="86"/>
      <c r="H842" s="86"/>
      <c r="I842" s="86"/>
      <c r="J842" s="86"/>
      <c r="K842" s="86"/>
    </row>
    <row r="843" spans="2:11" x14ac:dyDescent="0.2">
      <c r="B843" s="4"/>
      <c r="F843" s="151"/>
      <c r="G843" s="86"/>
      <c r="H843" s="86"/>
      <c r="I843" s="86"/>
      <c r="J843" s="86"/>
      <c r="K843" s="86"/>
    </row>
    <row r="844" spans="2:11" x14ac:dyDescent="0.2">
      <c r="B844" s="4"/>
      <c r="F844" s="151"/>
      <c r="G844" s="86"/>
      <c r="H844" s="86"/>
      <c r="I844" s="86"/>
      <c r="J844" s="86"/>
      <c r="K844" s="86"/>
    </row>
    <row r="845" spans="2:11" x14ac:dyDescent="0.2">
      <c r="B845" s="4"/>
      <c r="F845" s="151"/>
      <c r="G845" s="86"/>
      <c r="H845" s="86"/>
      <c r="I845" s="86"/>
      <c r="J845" s="86"/>
      <c r="K845" s="86"/>
    </row>
    <row r="846" spans="2:11" x14ac:dyDescent="0.2">
      <c r="B846" s="4"/>
      <c r="F846" s="151"/>
      <c r="G846" s="86"/>
      <c r="H846" s="86"/>
      <c r="I846" s="86"/>
      <c r="J846" s="86"/>
      <c r="K846" s="86"/>
    </row>
    <row r="847" spans="2:11" x14ac:dyDescent="0.2">
      <c r="B847" s="4"/>
      <c r="F847" s="151"/>
      <c r="G847" s="86"/>
      <c r="H847" s="86"/>
      <c r="I847" s="86"/>
      <c r="J847" s="86"/>
      <c r="K847" s="86"/>
    </row>
    <row r="848" spans="2:11" x14ac:dyDescent="0.2">
      <c r="B848" s="4"/>
      <c r="F848" s="151"/>
      <c r="G848" s="86"/>
      <c r="H848" s="86"/>
      <c r="I848" s="86"/>
      <c r="J848" s="86"/>
      <c r="K848" s="86"/>
    </row>
    <row r="849" spans="2:11" x14ac:dyDescent="0.2">
      <c r="B849" s="4"/>
      <c r="F849" s="151"/>
      <c r="G849" s="86"/>
      <c r="H849" s="86"/>
      <c r="I849" s="86"/>
      <c r="J849" s="86"/>
      <c r="K849" s="86"/>
    </row>
    <row r="850" spans="2:11" x14ac:dyDescent="0.2">
      <c r="B850" s="4"/>
      <c r="F850" s="151"/>
      <c r="G850" s="86"/>
      <c r="H850" s="86"/>
      <c r="I850" s="86"/>
      <c r="J850" s="86"/>
      <c r="K850" s="86"/>
    </row>
    <row r="851" spans="2:11" x14ac:dyDescent="0.2">
      <c r="B851" s="4"/>
      <c r="F851" s="151"/>
      <c r="G851" s="86"/>
      <c r="H851" s="86"/>
      <c r="I851" s="86"/>
      <c r="J851" s="86"/>
      <c r="K851" s="86"/>
    </row>
    <row r="852" spans="2:11" x14ac:dyDescent="0.2">
      <c r="B852" s="4"/>
      <c r="F852" s="151"/>
      <c r="G852" s="86"/>
      <c r="H852" s="86"/>
      <c r="I852" s="86"/>
      <c r="J852" s="86"/>
      <c r="K852" s="86"/>
    </row>
    <row r="853" spans="2:11" x14ac:dyDescent="0.2">
      <c r="B853" s="4"/>
      <c r="F853" s="151"/>
      <c r="G853" s="86"/>
      <c r="H853" s="86"/>
      <c r="I853" s="86"/>
      <c r="J853" s="86"/>
      <c r="K853" s="86"/>
    </row>
    <row r="854" spans="2:11" x14ac:dyDescent="0.2">
      <c r="B854" s="4"/>
      <c r="F854" s="151"/>
      <c r="G854" s="86"/>
      <c r="H854" s="86"/>
      <c r="I854" s="86"/>
      <c r="J854" s="86"/>
      <c r="K854" s="86"/>
    </row>
    <row r="855" spans="2:11" x14ac:dyDescent="0.2">
      <c r="B855" s="4"/>
      <c r="F855" s="151"/>
      <c r="G855" s="86"/>
      <c r="H855" s="86"/>
      <c r="I855" s="86"/>
      <c r="J855" s="86"/>
      <c r="K855" s="86"/>
    </row>
    <row r="856" spans="2:11" x14ac:dyDescent="0.2">
      <c r="B856" s="4"/>
      <c r="F856" s="151"/>
      <c r="G856" s="86"/>
      <c r="H856" s="86"/>
      <c r="I856" s="86"/>
      <c r="J856" s="86"/>
      <c r="K856" s="86"/>
    </row>
    <row r="857" spans="2:11" x14ac:dyDescent="0.2">
      <c r="B857" s="4"/>
      <c r="F857" s="151"/>
      <c r="G857" s="86"/>
      <c r="H857" s="86"/>
      <c r="I857" s="86"/>
      <c r="J857" s="86"/>
      <c r="K857" s="86"/>
    </row>
    <row r="858" spans="2:11" x14ac:dyDescent="0.2">
      <c r="B858" s="4"/>
      <c r="F858" s="151"/>
      <c r="G858" s="86"/>
      <c r="H858" s="86"/>
      <c r="I858" s="86"/>
      <c r="J858" s="86"/>
      <c r="K858" s="86"/>
    </row>
    <row r="859" spans="2:11" x14ac:dyDescent="0.2">
      <c r="B859" s="4"/>
      <c r="F859" s="151"/>
      <c r="G859" s="86"/>
      <c r="H859" s="86"/>
      <c r="I859" s="86"/>
      <c r="J859" s="86"/>
      <c r="K859" s="86"/>
    </row>
    <row r="860" spans="2:11" x14ac:dyDescent="0.2">
      <c r="B860" s="4"/>
      <c r="F860" s="151"/>
      <c r="G860" s="86"/>
      <c r="H860" s="86"/>
      <c r="I860" s="86"/>
      <c r="J860" s="86"/>
      <c r="K860" s="86"/>
    </row>
    <row r="861" spans="2:11" x14ac:dyDescent="0.2">
      <c r="B861" s="4"/>
      <c r="F861" s="151"/>
      <c r="G861" s="86"/>
      <c r="H861" s="86"/>
      <c r="I861" s="86"/>
      <c r="J861" s="86"/>
      <c r="K861" s="86"/>
    </row>
    <row r="862" spans="2:11" x14ac:dyDescent="0.2">
      <c r="B862" s="4"/>
      <c r="F862" s="151"/>
      <c r="G862" s="86"/>
      <c r="H862" s="86"/>
      <c r="I862" s="86"/>
      <c r="J862" s="86"/>
      <c r="K862" s="86"/>
    </row>
    <row r="863" spans="2:11" x14ac:dyDescent="0.2">
      <c r="B863" s="4"/>
      <c r="F863" s="151"/>
      <c r="G863" s="86"/>
      <c r="H863" s="86"/>
      <c r="I863" s="86"/>
      <c r="J863" s="86"/>
      <c r="K863" s="86"/>
    </row>
    <row r="864" spans="2:11" x14ac:dyDescent="0.2">
      <c r="B864" s="4"/>
      <c r="F864" s="151"/>
      <c r="G864" s="86"/>
      <c r="H864" s="86"/>
      <c r="I864" s="86"/>
      <c r="J864" s="86"/>
      <c r="K864" s="86"/>
    </row>
    <row r="865" spans="2:11" x14ac:dyDescent="0.2">
      <c r="B865" s="4"/>
      <c r="F865" s="151"/>
      <c r="G865" s="86"/>
      <c r="H865" s="86"/>
      <c r="I865" s="86"/>
      <c r="J865" s="86"/>
      <c r="K865" s="86"/>
    </row>
    <row r="866" spans="2:11" x14ac:dyDescent="0.2">
      <c r="B866" s="4"/>
      <c r="F866" s="151"/>
      <c r="G866" s="86"/>
      <c r="H866" s="86"/>
      <c r="I866" s="86"/>
      <c r="J866" s="86"/>
      <c r="K866" s="86"/>
    </row>
    <row r="867" spans="2:11" x14ac:dyDescent="0.2">
      <c r="B867" s="4"/>
      <c r="F867" s="151"/>
      <c r="G867" s="86"/>
      <c r="H867" s="86"/>
      <c r="I867" s="86"/>
      <c r="J867" s="86"/>
      <c r="K867" s="86"/>
    </row>
    <row r="868" spans="2:11" x14ac:dyDescent="0.2">
      <c r="B868" s="4"/>
      <c r="F868" s="151"/>
      <c r="G868" s="86"/>
      <c r="H868" s="86"/>
      <c r="I868" s="86"/>
      <c r="J868" s="86"/>
      <c r="K868" s="86"/>
    </row>
    <row r="869" spans="2:11" x14ac:dyDescent="0.2">
      <c r="B869" s="4"/>
      <c r="F869" s="151"/>
      <c r="G869" s="86"/>
      <c r="H869" s="86"/>
      <c r="I869" s="86"/>
      <c r="J869" s="86"/>
      <c r="K869" s="86"/>
    </row>
    <row r="870" spans="2:11" x14ac:dyDescent="0.2">
      <c r="B870" s="4"/>
      <c r="F870" s="151"/>
      <c r="G870" s="86"/>
      <c r="H870" s="86"/>
      <c r="I870" s="86"/>
      <c r="J870" s="86"/>
      <c r="K870" s="86"/>
    </row>
    <row r="871" spans="2:11" x14ac:dyDescent="0.2">
      <c r="B871" s="4"/>
      <c r="F871" s="151"/>
      <c r="G871" s="86"/>
      <c r="H871" s="86"/>
      <c r="I871" s="86"/>
      <c r="J871" s="86"/>
      <c r="K871" s="86"/>
    </row>
    <row r="872" spans="2:11" x14ac:dyDescent="0.2">
      <c r="B872" s="4"/>
      <c r="F872" s="151"/>
      <c r="G872" s="86"/>
      <c r="H872" s="86"/>
      <c r="I872" s="86"/>
      <c r="J872" s="86"/>
      <c r="K872" s="86"/>
    </row>
    <row r="873" spans="2:11" x14ac:dyDescent="0.2">
      <c r="B873" s="4"/>
      <c r="F873" s="151"/>
      <c r="G873" s="86"/>
      <c r="H873" s="86"/>
      <c r="I873" s="86"/>
      <c r="J873" s="86"/>
      <c r="K873" s="86"/>
    </row>
    <row r="874" spans="2:11" x14ac:dyDescent="0.2">
      <c r="B874" s="4"/>
      <c r="F874" s="151"/>
      <c r="G874" s="86"/>
      <c r="H874" s="86"/>
      <c r="I874" s="86"/>
      <c r="J874" s="86"/>
      <c r="K874" s="86"/>
    </row>
    <row r="875" spans="2:11" x14ac:dyDescent="0.2">
      <c r="B875" s="4"/>
      <c r="F875" s="151"/>
      <c r="G875" s="86"/>
      <c r="H875" s="86"/>
      <c r="I875" s="86"/>
      <c r="J875" s="86"/>
      <c r="K875" s="86"/>
    </row>
    <row r="876" spans="2:11" x14ac:dyDescent="0.2">
      <c r="B876" s="4"/>
      <c r="F876" s="151"/>
      <c r="G876" s="86"/>
      <c r="H876" s="86"/>
      <c r="I876" s="86"/>
      <c r="J876" s="86"/>
      <c r="K876" s="86"/>
    </row>
    <row r="877" spans="2:11" x14ac:dyDescent="0.2">
      <c r="B877" s="4"/>
      <c r="F877" s="151"/>
      <c r="G877" s="86"/>
      <c r="H877" s="86"/>
      <c r="I877" s="86"/>
      <c r="J877" s="86"/>
      <c r="K877" s="86"/>
    </row>
    <row r="878" spans="2:11" x14ac:dyDescent="0.2">
      <c r="B878" s="4"/>
      <c r="F878" s="151"/>
      <c r="G878" s="86"/>
      <c r="H878" s="86"/>
      <c r="I878" s="86"/>
      <c r="J878" s="86"/>
      <c r="K878" s="86"/>
    </row>
    <row r="879" spans="2:11" x14ac:dyDescent="0.2">
      <c r="B879" s="4"/>
      <c r="F879" s="151"/>
      <c r="G879" s="86"/>
      <c r="H879" s="86"/>
      <c r="I879" s="86"/>
      <c r="J879" s="86"/>
      <c r="K879" s="86"/>
    </row>
    <row r="880" spans="2:11" x14ac:dyDescent="0.2">
      <c r="B880" s="4"/>
      <c r="F880" s="151"/>
      <c r="G880" s="86"/>
      <c r="H880" s="86"/>
      <c r="I880" s="86"/>
      <c r="J880" s="86"/>
      <c r="K880" s="86"/>
    </row>
    <row r="881" spans="2:11" x14ac:dyDescent="0.2">
      <c r="B881" s="4"/>
      <c r="F881" s="151"/>
      <c r="G881" s="86"/>
      <c r="H881" s="86"/>
      <c r="I881" s="86"/>
      <c r="J881" s="86"/>
      <c r="K881" s="86"/>
    </row>
    <row r="882" spans="2:11" x14ac:dyDescent="0.2">
      <c r="B882" s="4"/>
      <c r="F882" s="151"/>
      <c r="G882" s="86"/>
      <c r="H882" s="86"/>
      <c r="I882" s="86"/>
      <c r="J882" s="86"/>
      <c r="K882" s="86"/>
    </row>
    <row r="883" spans="2:11" x14ac:dyDescent="0.2">
      <c r="B883" s="4"/>
      <c r="F883" s="151"/>
      <c r="G883" s="86"/>
      <c r="H883" s="86"/>
      <c r="I883" s="86"/>
      <c r="J883" s="86"/>
      <c r="K883" s="86"/>
    </row>
    <row r="884" spans="2:11" x14ac:dyDescent="0.2">
      <c r="B884" s="4"/>
      <c r="F884" s="151"/>
      <c r="G884" s="86"/>
      <c r="H884" s="86"/>
      <c r="I884" s="86"/>
      <c r="J884" s="86"/>
      <c r="K884" s="86"/>
    </row>
    <row r="885" spans="2:11" x14ac:dyDescent="0.2">
      <c r="B885" s="4"/>
      <c r="F885" s="151"/>
      <c r="G885" s="86"/>
      <c r="H885" s="86"/>
      <c r="I885" s="86"/>
      <c r="J885" s="86"/>
      <c r="K885" s="86"/>
    </row>
    <row r="886" spans="2:11" x14ac:dyDescent="0.2">
      <c r="B886" s="4"/>
      <c r="F886" s="151"/>
      <c r="G886" s="86"/>
      <c r="H886" s="86"/>
      <c r="I886" s="86"/>
      <c r="J886" s="86"/>
      <c r="K886" s="86"/>
    </row>
    <row r="887" spans="2:11" x14ac:dyDescent="0.2">
      <c r="B887" s="4"/>
      <c r="F887" s="151"/>
      <c r="G887" s="86"/>
      <c r="H887" s="86"/>
      <c r="I887" s="86"/>
      <c r="J887" s="86"/>
      <c r="K887" s="86"/>
    </row>
    <row r="888" spans="2:11" x14ac:dyDescent="0.2">
      <c r="B888" s="4"/>
      <c r="F888" s="151"/>
      <c r="G888" s="86"/>
      <c r="H888" s="86"/>
      <c r="I888" s="86"/>
      <c r="J888" s="86"/>
      <c r="K888" s="86"/>
    </row>
    <row r="889" spans="2:11" x14ac:dyDescent="0.2">
      <c r="B889" s="4"/>
      <c r="F889" s="151"/>
      <c r="G889" s="86"/>
      <c r="H889" s="86"/>
      <c r="I889" s="86"/>
      <c r="J889" s="86"/>
      <c r="K889" s="86"/>
    </row>
    <row r="890" spans="2:11" x14ac:dyDescent="0.2">
      <c r="B890" s="4"/>
      <c r="F890" s="151"/>
      <c r="G890" s="86"/>
      <c r="H890" s="86"/>
      <c r="I890" s="86"/>
      <c r="J890" s="86"/>
      <c r="K890" s="86"/>
    </row>
    <row r="891" spans="2:11" x14ac:dyDescent="0.2">
      <c r="B891" s="4"/>
      <c r="F891" s="151"/>
      <c r="G891" s="86"/>
      <c r="H891" s="86"/>
      <c r="I891" s="86"/>
      <c r="J891" s="86"/>
      <c r="K891" s="86"/>
    </row>
    <row r="892" spans="2:11" x14ac:dyDescent="0.2">
      <c r="B892" s="4"/>
      <c r="F892" s="151"/>
      <c r="G892" s="86"/>
      <c r="H892" s="86"/>
      <c r="I892" s="86"/>
      <c r="J892" s="86"/>
      <c r="K892" s="86"/>
    </row>
    <row r="893" spans="2:11" x14ac:dyDescent="0.2">
      <c r="B893" s="4"/>
      <c r="F893" s="151"/>
      <c r="G893" s="86"/>
      <c r="H893" s="86"/>
      <c r="I893" s="86"/>
      <c r="J893" s="86"/>
      <c r="K893" s="86"/>
    </row>
    <row r="894" spans="2:11" x14ac:dyDescent="0.2">
      <c r="F894" s="151"/>
      <c r="G894" s="86"/>
      <c r="H894" s="86"/>
      <c r="I894" s="86"/>
      <c r="J894" s="86"/>
      <c r="K894" s="86"/>
    </row>
    <row r="895" spans="2:11" x14ac:dyDescent="0.2">
      <c r="F895" s="151"/>
      <c r="G895" s="86"/>
      <c r="H895" s="86"/>
      <c r="I895" s="86"/>
      <c r="J895" s="86"/>
      <c r="K895" s="86"/>
    </row>
    <row r="896" spans="2:11" x14ac:dyDescent="0.2">
      <c r="F896" s="151"/>
      <c r="G896" s="86"/>
      <c r="H896" s="86"/>
      <c r="I896" s="86"/>
      <c r="J896" s="86"/>
      <c r="K896" s="86"/>
    </row>
    <row r="897" spans="6:11" x14ac:dyDescent="0.2">
      <c r="F897" s="151"/>
      <c r="G897" s="86"/>
      <c r="H897" s="86"/>
      <c r="I897" s="86"/>
      <c r="J897" s="86"/>
      <c r="K897" s="86"/>
    </row>
    <row r="898" spans="6:11" x14ac:dyDescent="0.2">
      <c r="F898" s="151"/>
      <c r="G898" s="86"/>
      <c r="H898" s="86"/>
      <c r="I898" s="86"/>
      <c r="J898" s="86"/>
      <c r="K898" s="86"/>
    </row>
    <row r="899" spans="6:11" x14ac:dyDescent="0.2">
      <c r="F899" s="151"/>
      <c r="G899" s="86"/>
      <c r="H899" s="86"/>
      <c r="I899" s="86"/>
      <c r="J899" s="86"/>
      <c r="K899" s="86"/>
    </row>
    <row r="900" spans="6:11" x14ac:dyDescent="0.2">
      <c r="F900" s="151"/>
      <c r="G900" s="86"/>
      <c r="H900" s="86"/>
      <c r="I900" s="86"/>
      <c r="J900" s="86"/>
      <c r="K900" s="86"/>
    </row>
    <row r="901" spans="6:11" x14ac:dyDescent="0.2">
      <c r="F901" s="151"/>
      <c r="G901" s="86"/>
      <c r="H901" s="86"/>
      <c r="I901" s="86"/>
      <c r="J901" s="86"/>
      <c r="K901" s="86"/>
    </row>
    <row r="902" spans="6:11" x14ac:dyDescent="0.2">
      <c r="F902" s="151"/>
      <c r="G902" s="86"/>
      <c r="H902" s="86"/>
      <c r="I902" s="86"/>
      <c r="J902" s="86"/>
      <c r="K902" s="86"/>
    </row>
    <row r="903" spans="6:11" x14ac:dyDescent="0.2">
      <c r="F903" s="151"/>
      <c r="G903" s="86"/>
      <c r="H903" s="86"/>
      <c r="I903" s="86"/>
      <c r="J903" s="86"/>
      <c r="K903" s="86"/>
    </row>
    <row r="904" spans="6:11" x14ac:dyDescent="0.2">
      <c r="F904" s="151"/>
      <c r="G904" s="86"/>
      <c r="H904" s="86"/>
      <c r="I904" s="86"/>
      <c r="J904" s="86"/>
      <c r="K904" s="86"/>
    </row>
    <row r="905" spans="6:11" x14ac:dyDescent="0.2">
      <c r="F905" s="151"/>
      <c r="G905" s="86"/>
      <c r="H905" s="86"/>
      <c r="I905" s="86"/>
      <c r="J905" s="86"/>
      <c r="K905" s="86"/>
    </row>
    <row r="906" spans="6:11" x14ac:dyDescent="0.2">
      <c r="F906" s="151"/>
      <c r="G906" s="86"/>
      <c r="H906" s="86"/>
      <c r="I906" s="86"/>
      <c r="J906" s="86"/>
      <c r="K906" s="86"/>
    </row>
    <row r="907" spans="6:11" x14ac:dyDescent="0.2">
      <c r="F907" s="151"/>
      <c r="G907" s="86"/>
      <c r="H907" s="86"/>
      <c r="I907" s="86"/>
      <c r="J907" s="86"/>
      <c r="K907" s="86"/>
    </row>
    <row r="908" spans="6:11" x14ac:dyDescent="0.2">
      <c r="F908" s="151"/>
      <c r="G908" s="86"/>
      <c r="H908" s="86"/>
      <c r="I908" s="86"/>
      <c r="J908" s="86"/>
      <c r="K908" s="86"/>
    </row>
    <row r="909" spans="6:11" x14ac:dyDescent="0.2">
      <c r="F909" s="151"/>
      <c r="G909" s="86"/>
      <c r="H909" s="86"/>
      <c r="I909" s="86"/>
      <c r="J909" s="86"/>
      <c r="K909" s="86"/>
    </row>
    <row r="910" spans="6:11" x14ac:dyDescent="0.2">
      <c r="F910" s="151"/>
      <c r="G910" s="86"/>
      <c r="H910" s="86"/>
      <c r="I910" s="86"/>
      <c r="J910" s="86"/>
      <c r="K910" s="86"/>
    </row>
    <row r="911" spans="6:11" x14ac:dyDescent="0.2">
      <c r="F911" s="151"/>
      <c r="G911" s="86"/>
      <c r="H911" s="86"/>
      <c r="I911" s="86"/>
      <c r="J911" s="86"/>
      <c r="K911" s="86"/>
    </row>
    <row r="912" spans="6:11" x14ac:dyDescent="0.2">
      <c r="F912" s="151"/>
      <c r="G912" s="86"/>
      <c r="H912" s="86"/>
      <c r="I912" s="86"/>
      <c r="J912" s="86"/>
      <c r="K912" s="86"/>
    </row>
    <row r="913" spans="6:11" x14ac:dyDescent="0.2">
      <c r="F913" s="151"/>
      <c r="G913" s="86"/>
      <c r="H913" s="86"/>
      <c r="I913" s="86"/>
      <c r="J913" s="86"/>
      <c r="K913" s="86"/>
    </row>
    <row r="914" spans="6:11" x14ac:dyDescent="0.2">
      <c r="F914" s="151"/>
      <c r="G914" s="86"/>
      <c r="H914" s="86"/>
      <c r="I914" s="86"/>
      <c r="J914" s="86"/>
      <c r="K914" s="86"/>
    </row>
    <row r="915" spans="6:11" x14ac:dyDescent="0.2">
      <c r="F915" s="151"/>
      <c r="G915" s="86"/>
      <c r="H915" s="86"/>
      <c r="I915" s="86"/>
      <c r="J915" s="86"/>
      <c r="K915" s="86"/>
    </row>
    <row r="916" spans="6:11" x14ac:dyDescent="0.2">
      <c r="F916" s="151"/>
      <c r="G916" s="86"/>
      <c r="H916" s="86"/>
      <c r="I916" s="86"/>
      <c r="J916" s="86"/>
      <c r="K916" s="86"/>
    </row>
    <row r="917" spans="6:11" x14ac:dyDescent="0.2">
      <c r="F917" s="151"/>
      <c r="G917" s="86"/>
      <c r="H917" s="86"/>
      <c r="I917" s="86"/>
      <c r="J917" s="86"/>
      <c r="K917" s="86"/>
    </row>
    <row r="918" spans="6:11" x14ac:dyDescent="0.2">
      <c r="F918" s="151"/>
      <c r="G918" s="86"/>
      <c r="H918" s="86"/>
      <c r="I918" s="86"/>
      <c r="J918" s="86"/>
      <c r="K918" s="86"/>
    </row>
    <row r="919" spans="6:11" x14ac:dyDescent="0.2">
      <c r="F919" s="151"/>
      <c r="G919" s="86"/>
      <c r="H919" s="86"/>
      <c r="I919" s="86"/>
      <c r="J919" s="86"/>
      <c r="K919" s="86"/>
    </row>
    <row r="920" spans="6:11" x14ac:dyDescent="0.2">
      <c r="F920" s="151"/>
      <c r="G920" s="86"/>
      <c r="H920" s="86"/>
      <c r="I920" s="86"/>
      <c r="J920" s="86"/>
      <c r="K920" s="86"/>
    </row>
    <row r="921" spans="6:11" x14ac:dyDescent="0.2">
      <c r="F921" s="151"/>
      <c r="G921" s="86"/>
      <c r="H921" s="86"/>
      <c r="I921" s="86"/>
      <c r="J921" s="86"/>
      <c r="K921" s="86"/>
    </row>
    <row r="922" spans="6:11" x14ac:dyDescent="0.2">
      <c r="F922" s="151"/>
      <c r="G922" s="86"/>
      <c r="H922" s="86"/>
      <c r="I922" s="86"/>
      <c r="J922" s="86"/>
      <c r="K922" s="86"/>
    </row>
    <row r="923" spans="6:11" x14ac:dyDescent="0.2">
      <c r="F923" s="151"/>
      <c r="G923" s="86"/>
      <c r="H923" s="86"/>
      <c r="I923" s="86"/>
      <c r="J923" s="86"/>
      <c r="K923" s="86"/>
    </row>
    <row r="924" spans="6:11" x14ac:dyDescent="0.2">
      <c r="F924" s="151"/>
      <c r="G924" s="86"/>
      <c r="H924" s="86"/>
      <c r="I924" s="86"/>
      <c r="J924" s="86"/>
      <c r="K924" s="86"/>
    </row>
    <row r="925" spans="6:11" x14ac:dyDescent="0.2">
      <c r="F925" s="151"/>
      <c r="G925" s="86"/>
      <c r="H925" s="86"/>
      <c r="I925" s="86"/>
      <c r="J925" s="86"/>
      <c r="K925" s="86"/>
    </row>
    <row r="926" spans="6:11" x14ac:dyDescent="0.2">
      <c r="F926" s="151"/>
      <c r="G926" s="86"/>
      <c r="H926" s="86"/>
      <c r="I926" s="86"/>
      <c r="J926" s="86"/>
      <c r="K926" s="86"/>
    </row>
    <row r="927" spans="6:11" x14ac:dyDescent="0.2">
      <c r="F927" s="151"/>
      <c r="G927" s="86"/>
      <c r="H927" s="86"/>
      <c r="I927" s="86"/>
      <c r="J927" s="86"/>
      <c r="K927" s="86"/>
    </row>
    <row r="928" spans="6:11" x14ac:dyDescent="0.2">
      <c r="F928" s="151"/>
      <c r="G928" s="86"/>
      <c r="H928" s="86"/>
      <c r="I928" s="86"/>
      <c r="J928" s="86"/>
      <c r="K928" s="86"/>
    </row>
    <row r="929" spans="6:11" x14ac:dyDescent="0.2">
      <c r="F929" s="151"/>
      <c r="G929" s="86"/>
      <c r="H929" s="86"/>
      <c r="I929" s="86"/>
      <c r="J929" s="86"/>
      <c r="K929" s="86"/>
    </row>
    <row r="930" spans="6:11" x14ac:dyDescent="0.2">
      <c r="F930" s="151"/>
      <c r="G930" s="86"/>
      <c r="H930" s="86"/>
      <c r="I930" s="86"/>
      <c r="J930" s="86"/>
      <c r="K930" s="86"/>
    </row>
    <row r="931" spans="6:11" x14ac:dyDescent="0.2">
      <c r="F931" s="151"/>
      <c r="G931" s="86"/>
      <c r="H931" s="86"/>
      <c r="I931" s="86"/>
      <c r="J931" s="86"/>
      <c r="K931" s="86"/>
    </row>
    <row r="932" spans="6:11" x14ac:dyDescent="0.2">
      <c r="F932" s="151"/>
      <c r="G932" s="86"/>
      <c r="H932" s="86"/>
      <c r="I932" s="86"/>
      <c r="J932" s="86"/>
      <c r="K932" s="86"/>
    </row>
    <row r="933" spans="6:11" x14ac:dyDescent="0.2">
      <c r="F933" s="151"/>
      <c r="G933" s="86"/>
      <c r="H933" s="86"/>
      <c r="I933" s="86"/>
      <c r="J933" s="86"/>
      <c r="K933" s="86"/>
    </row>
    <row r="934" spans="6:11" x14ac:dyDescent="0.2">
      <c r="F934" s="151"/>
      <c r="G934" s="86"/>
      <c r="H934" s="86"/>
      <c r="I934" s="86"/>
      <c r="J934" s="86"/>
      <c r="K934" s="86"/>
    </row>
    <row r="935" spans="6:11" x14ac:dyDescent="0.2">
      <c r="F935" s="151"/>
      <c r="G935" s="86"/>
      <c r="H935" s="86"/>
      <c r="I935" s="86"/>
      <c r="J935" s="86"/>
      <c r="K935" s="86"/>
    </row>
    <row r="936" spans="6:11" x14ac:dyDescent="0.2">
      <c r="F936" s="151"/>
      <c r="G936" s="86"/>
      <c r="H936" s="86"/>
      <c r="I936" s="86"/>
      <c r="J936" s="86"/>
      <c r="K936" s="86"/>
    </row>
    <row r="937" spans="6:11" x14ac:dyDescent="0.2">
      <c r="F937" s="151"/>
      <c r="G937" s="86"/>
      <c r="H937" s="86"/>
      <c r="I937" s="86"/>
      <c r="J937" s="86"/>
      <c r="K937" s="86"/>
    </row>
    <row r="938" spans="6:11" x14ac:dyDescent="0.2">
      <c r="F938" s="151"/>
      <c r="G938" s="86"/>
      <c r="H938" s="86"/>
      <c r="I938" s="86"/>
      <c r="J938" s="86"/>
      <c r="K938" s="86"/>
    </row>
    <row r="939" spans="6:11" x14ac:dyDescent="0.2">
      <c r="F939" s="151"/>
      <c r="G939" s="86"/>
      <c r="H939" s="86"/>
      <c r="I939" s="86"/>
      <c r="J939" s="86"/>
      <c r="K939" s="86"/>
    </row>
    <row r="940" spans="6:11" x14ac:dyDescent="0.2">
      <c r="F940" s="151"/>
      <c r="G940" s="86"/>
      <c r="H940" s="86"/>
      <c r="I940" s="86"/>
      <c r="J940" s="86"/>
      <c r="K940" s="86"/>
    </row>
    <row r="941" spans="6:11" x14ac:dyDescent="0.2">
      <c r="F941" s="151"/>
      <c r="G941" s="86"/>
      <c r="H941" s="86"/>
      <c r="I941" s="86"/>
      <c r="J941" s="86"/>
      <c r="K941" s="86"/>
    </row>
    <row r="942" spans="6:11" x14ac:dyDescent="0.2">
      <c r="F942" s="151"/>
      <c r="G942" s="86"/>
      <c r="H942" s="86"/>
      <c r="I942" s="86"/>
      <c r="J942" s="86"/>
      <c r="K942" s="86"/>
    </row>
    <row r="943" spans="6:11" x14ac:dyDescent="0.2">
      <c r="F943" s="151"/>
      <c r="G943" s="86"/>
      <c r="H943" s="86"/>
      <c r="I943" s="86"/>
      <c r="J943" s="86"/>
      <c r="K943" s="86"/>
    </row>
    <row r="944" spans="6:11" x14ac:dyDescent="0.2">
      <c r="F944" s="151"/>
      <c r="G944" s="86"/>
      <c r="H944" s="86"/>
      <c r="I944" s="86"/>
      <c r="J944" s="86"/>
      <c r="K944" s="86"/>
    </row>
    <row r="945" spans="6:11" x14ac:dyDescent="0.2">
      <c r="F945" s="151"/>
      <c r="G945" s="86"/>
      <c r="H945" s="86"/>
      <c r="I945" s="86"/>
      <c r="J945" s="86"/>
      <c r="K945" s="86"/>
    </row>
    <row r="946" spans="6:11" x14ac:dyDescent="0.2">
      <c r="F946" s="151"/>
      <c r="G946" s="86"/>
      <c r="H946" s="86"/>
      <c r="I946" s="86"/>
      <c r="J946" s="86"/>
      <c r="K946" s="86"/>
    </row>
    <row r="947" spans="6:11" x14ac:dyDescent="0.2">
      <c r="F947" s="151"/>
      <c r="G947" s="86"/>
      <c r="H947" s="86"/>
      <c r="I947" s="86"/>
      <c r="J947" s="86"/>
      <c r="K947" s="86"/>
    </row>
    <row r="948" spans="6:11" x14ac:dyDescent="0.2">
      <c r="F948" s="151"/>
      <c r="G948" s="86"/>
      <c r="H948" s="86"/>
      <c r="I948" s="86"/>
      <c r="J948" s="86"/>
      <c r="K948" s="86"/>
    </row>
    <row r="949" spans="6:11" x14ac:dyDescent="0.2">
      <c r="F949" s="151"/>
      <c r="G949" s="86"/>
      <c r="H949" s="86"/>
      <c r="I949" s="86"/>
      <c r="J949" s="86"/>
      <c r="K949" s="86"/>
    </row>
    <row r="950" spans="6:11" x14ac:dyDescent="0.2">
      <c r="F950" s="151"/>
      <c r="G950" s="86"/>
      <c r="H950" s="86"/>
      <c r="I950" s="86"/>
      <c r="J950" s="86"/>
      <c r="K950" s="86"/>
    </row>
    <row r="951" spans="6:11" x14ac:dyDescent="0.2">
      <c r="F951" s="151"/>
      <c r="G951" s="86"/>
      <c r="H951" s="86"/>
      <c r="I951" s="86"/>
      <c r="J951" s="86"/>
      <c r="K951" s="86"/>
    </row>
    <row r="952" spans="6:11" x14ac:dyDescent="0.2">
      <c r="F952" s="151"/>
      <c r="G952" s="86"/>
      <c r="H952" s="86"/>
      <c r="I952" s="86"/>
      <c r="J952" s="86"/>
      <c r="K952" s="86"/>
    </row>
    <row r="953" spans="6:11" x14ac:dyDescent="0.2">
      <c r="F953" s="151"/>
      <c r="G953" s="86"/>
      <c r="H953" s="86"/>
      <c r="I953" s="86"/>
      <c r="J953" s="86"/>
      <c r="K953" s="86"/>
    </row>
    <row r="954" spans="6:11" x14ac:dyDescent="0.2">
      <c r="F954" s="151"/>
      <c r="G954" s="86"/>
      <c r="H954" s="86"/>
      <c r="I954" s="86"/>
      <c r="J954" s="86"/>
      <c r="K954" s="86"/>
    </row>
    <row r="955" spans="6:11" x14ac:dyDescent="0.2">
      <c r="F955" s="151"/>
      <c r="G955" s="86"/>
      <c r="H955" s="86"/>
      <c r="I955" s="86"/>
      <c r="J955" s="86"/>
      <c r="K955" s="86"/>
    </row>
    <row r="956" spans="6:11" x14ac:dyDescent="0.2">
      <c r="F956" s="151"/>
      <c r="G956" s="86"/>
      <c r="H956" s="86"/>
      <c r="I956" s="86"/>
      <c r="J956" s="86"/>
      <c r="K956" s="86"/>
    </row>
    <row r="957" spans="6:11" x14ac:dyDescent="0.2">
      <c r="F957" s="151"/>
      <c r="G957" s="86"/>
      <c r="H957" s="86"/>
      <c r="I957" s="86"/>
      <c r="J957" s="86"/>
      <c r="K957" s="86"/>
    </row>
    <row r="958" spans="6:11" x14ac:dyDescent="0.2">
      <c r="F958" s="151"/>
      <c r="G958" s="86"/>
      <c r="H958" s="86"/>
      <c r="I958" s="86"/>
      <c r="J958" s="86"/>
      <c r="K958" s="86"/>
    </row>
    <row r="959" spans="6:11" x14ac:dyDescent="0.2">
      <c r="F959" s="151"/>
      <c r="G959" s="86"/>
      <c r="H959" s="86"/>
      <c r="I959" s="86"/>
      <c r="J959" s="86"/>
      <c r="K959" s="86"/>
    </row>
    <row r="960" spans="6:11" x14ac:dyDescent="0.2">
      <c r="F960" s="151"/>
      <c r="G960" s="86"/>
      <c r="H960" s="86"/>
      <c r="I960" s="86"/>
      <c r="J960" s="86"/>
      <c r="K960" s="86"/>
    </row>
    <row r="961" spans="6:11" x14ac:dyDescent="0.2">
      <c r="F961" s="151"/>
      <c r="G961" s="86"/>
      <c r="H961" s="86"/>
      <c r="I961" s="86"/>
      <c r="J961" s="86"/>
      <c r="K961" s="86"/>
    </row>
    <row r="962" spans="6:11" x14ac:dyDescent="0.2">
      <c r="F962" s="151"/>
      <c r="G962" s="86"/>
      <c r="H962" s="86"/>
      <c r="I962" s="86"/>
      <c r="J962" s="86"/>
      <c r="K962" s="86"/>
    </row>
    <row r="963" spans="6:11" x14ac:dyDescent="0.2">
      <c r="F963" s="151"/>
      <c r="G963" s="86"/>
      <c r="H963" s="86"/>
      <c r="I963" s="86"/>
      <c r="J963" s="86"/>
      <c r="K963" s="86"/>
    </row>
    <row r="964" spans="6:11" x14ac:dyDescent="0.2">
      <c r="F964" s="151"/>
      <c r="G964" s="86"/>
      <c r="H964" s="86"/>
      <c r="I964" s="86"/>
      <c r="J964" s="86"/>
      <c r="K964" s="86"/>
    </row>
    <row r="965" spans="6:11" x14ac:dyDescent="0.2">
      <c r="F965" s="151"/>
      <c r="G965" s="86"/>
      <c r="H965" s="86"/>
      <c r="I965" s="86"/>
      <c r="J965" s="86"/>
      <c r="K965" s="86"/>
    </row>
    <row r="966" spans="6:11" x14ac:dyDescent="0.2">
      <c r="F966" s="151"/>
      <c r="G966" s="86"/>
      <c r="H966" s="86"/>
      <c r="I966" s="86"/>
      <c r="J966" s="86"/>
      <c r="K966" s="86"/>
    </row>
    <row r="967" spans="6:11" x14ac:dyDescent="0.2">
      <c r="F967" s="151"/>
      <c r="G967" s="86"/>
      <c r="H967" s="86"/>
      <c r="I967" s="86"/>
      <c r="J967" s="86"/>
      <c r="K967" s="86"/>
    </row>
    <row r="968" spans="6:11" x14ac:dyDescent="0.2">
      <c r="F968" s="151"/>
      <c r="G968" s="86"/>
      <c r="H968" s="86"/>
      <c r="I968" s="86"/>
      <c r="J968" s="86"/>
      <c r="K968" s="86"/>
    </row>
    <row r="969" spans="6:11" x14ac:dyDescent="0.2">
      <c r="F969" s="151"/>
      <c r="G969" s="86"/>
      <c r="H969" s="86"/>
      <c r="I969" s="86"/>
      <c r="J969" s="86"/>
      <c r="K969" s="86"/>
    </row>
    <row r="970" spans="6:11" x14ac:dyDescent="0.2">
      <c r="F970" s="151"/>
      <c r="G970" s="86"/>
      <c r="H970" s="86"/>
      <c r="I970" s="86"/>
      <c r="J970" s="86"/>
      <c r="K970" s="86"/>
    </row>
    <row r="971" spans="6:11" x14ac:dyDescent="0.2">
      <c r="F971" s="151"/>
      <c r="G971" s="86"/>
      <c r="H971" s="86"/>
      <c r="I971" s="86"/>
      <c r="J971" s="86"/>
      <c r="K971" s="86"/>
    </row>
    <row r="972" spans="6:11" x14ac:dyDescent="0.2">
      <c r="F972" s="151"/>
      <c r="G972" s="86"/>
      <c r="H972" s="86"/>
      <c r="I972" s="86"/>
      <c r="J972" s="86"/>
      <c r="K972" s="86"/>
    </row>
    <row r="973" spans="6:11" x14ac:dyDescent="0.2">
      <c r="F973" s="151"/>
      <c r="G973" s="86"/>
      <c r="H973" s="86"/>
      <c r="I973" s="86"/>
      <c r="J973" s="86"/>
      <c r="K973" s="86"/>
    </row>
    <row r="974" spans="6:11" x14ac:dyDescent="0.2">
      <c r="F974" s="151"/>
      <c r="G974" s="86"/>
      <c r="H974" s="86"/>
      <c r="I974" s="86"/>
      <c r="J974" s="86"/>
      <c r="K974" s="86"/>
    </row>
    <row r="975" spans="6:11" x14ac:dyDescent="0.2">
      <c r="F975" s="151"/>
      <c r="G975" s="86"/>
      <c r="H975" s="86"/>
      <c r="I975" s="86"/>
      <c r="J975" s="86"/>
      <c r="K975" s="86"/>
    </row>
    <row r="976" spans="6:11" x14ac:dyDescent="0.2">
      <c r="F976" s="151"/>
      <c r="G976" s="86"/>
      <c r="H976" s="86"/>
      <c r="I976" s="86"/>
      <c r="J976" s="86"/>
      <c r="K976" s="86"/>
    </row>
    <row r="977" spans="6:11" x14ac:dyDescent="0.2">
      <c r="F977" s="151"/>
      <c r="G977" s="86"/>
      <c r="H977" s="86"/>
      <c r="I977" s="86"/>
      <c r="J977" s="86"/>
      <c r="K977" s="86"/>
    </row>
    <row r="978" spans="6:11" x14ac:dyDescent="0.2">
      <c r="F978" s="151"/>
      <c r="G978" s="86"/>
      <c r="H978" s="86"/>
      <c r="I978" s="86"/>
      <c r="J978" s="86"/>
      <c r="K978" s="86"/>
    </row>
    <row r="979" spans="6:11" x14ac:dyDescent="0.2">
      <c r="F979" s="151"/>
      <c r="G979" s="86"/>
      <c r="H979" s="86"/>
      <c r="I979" s="86"/>
      <c r="J979" s="86"/>
      <c r="K979" s="86"/>
    </row>
    <row r="980" spans="6:11" x14ac:dyDescent="0.2">
      <c r="F980" s="151"/>
      <c r="G980" s="86"/>
      <c r="H980" s="86"/>
      <c r="I980" s="86"/>
      <c r="J980" s="86"/>
      <c r="K980" s="86"/>
    </row>
    <row r="981" spans="6:11" x14ac:dyDescent="0.2">
      <c r="F981" s="151"/>
      <c r="G981" s="86"/>
      <c r="H981" s="86"/>
      <c r="I981" s="86"/>
      <c r="J981" s="86"/>
      <c r="K981" s="86"/>
    </row>
    <row r="982" spans="6:11" x14ac:dyDescent="0.2">
      <c r="F982" s="151"/>
      <c r="G982" s="86"/>
      <c r="H982" s="86"/>
      <c r="I982" s="86"/>
      <c r="J982" s="86"/>
      <c r="K982" s="86"/>
    </row>
    <row r="983" spans="6:11" x14ac:dyDescent="0.2">
      <c r="F983" s="151"/>
      <c r="G983" s="86"/>
      <c r="H983" s="86"/>
      <c r="I983" s="86"/>
      <c r="J983" s="86"/>
      <c r="K983" s="86"/>
    </row>
    <row r="984" spans="6:11" x14ac:dyDescent="0.2">
      <c r="F984" s="151"/>
      <c r="G984" s="86"/>
      <c r="H984" s="86"/>
      <c r="I984" s="86"/>
      <c r="J984" s="86"/>
      <c r="K984" s="86"/>
    </row>
    <row r="985" spans="6:11" x14ac:dyDescent="0.2">
      <c r="F985" s="151"/>
      <c r="G985" s="86"/>
      <c r="H985" s="86"/>
      <c r="I985" s="86"/>
      <c r="J985" s="86"/>
      <c r="K985" s="86"/>
    </row>
    <row r="986" spans="6:11" x14ac:dyDescent="0.2">
      <c r="F986" s="151"/>
      <c r="G986" s="86"/>
      <c r="H986" s="86"/>
      <c r="I986" s="86"/>
      <c r="J986" s="86"/>
      <c r="K986" s="86"/>
    </row>
    <row r="987" spans="6:11" x14ac:dyDescent="0.2">
      <c r="F987" s="151"/>
      <c r="G987" s="86"/>
      <c r="H987" s="86"/>
      <c r="I987" s="86"/>
      <c r="J987" s="86"/>
      <c r="K987" s="86"/>
    </row>
    <row r="988" spans="6:11" x14ac:dyDescent="0.2">
      <c r="F988" s="151"/>
      <c r="G988" s="86"/>
      <c r="H988" s="86"/>
      <c r="I988" s="86"/>
      <c r="J988" s="86"/>
      <c r="K988" s="86"/>
    </row>
    <row r="989" spans="6:11" x14ac:dyDescent="0.2">
      <c r="F989" s="151"/>
      <c r="G989" s="86"/>
      <c r="H989" s="86"/>
      <c r="I989" s="86"/>
      <c r="J989" s="86"/>
      <c r="K989" s="86"/>
    </row>
    <row r="990" spans="6:11" x14ac:dyDescent="0.2">
      <c r="F990" s="151"/>
      <c r="G990" s="86"/>
      <c r="H990" s="86"/>
      <c r="I990" s="86"/>
      <c r="J990" s="86"/>
      <c r="K990" s="86"/>
    </row>
    <row r="991" spans="6:11" x14ac:dyDescent="0.2">
      <c r="F991" s="151"/>
      <c r="G991" s="86"/>
      <c r="H991" s="86"/>
      <c r="I991" s="86"/>
      <c r="J991" s="86"/>
      <c r="K991" s="86"/>
    </row>
    <row r="992" spans="6:11" x14ac:dyDescent="0.2">
      <c r="F992" s="151"/>
      <c r="G992" s="86"/>
      <c r="H992" s="86"/>
      <c r="I992" s="86"/>
      <c r="J992" s="86"/>
      <c r="K992" s="86"/>
    </row>
    <row r="993" spans="6:11" x14ac:dyDescent="0.2">
      <c r="F993" s="151"/>
      <c r="G993" s="86"/>
      <c r="H993" s="86"/>
      <c r="I993" s="86"/>
      <c r="J993" s="86"/>
      <c r="K993" s="86"/>
    </row>
    <row r="994" spans="6:11" x14ac:dyDescent="0.2">
      <c r="F994" s="151"/>
      <c r="G994" s="86"/>
      <c r="H994" s="86"/>
      <c r="I994" s="86"/>
      <c r="J994" s="86"/>
      <c r="K994" s="86"/>
    </row>
    <row r="995" spans="6:11" x14ac:dyDescent="0.2">
      <c r="F995" s="151"/>
      <c r="G995" s="86"/>
      <c r="H995" s="86"/>
      <c r="I995" s="86"/>
      <c r="J995" s="86"/>
      <c r="K995" s="86"/>
    </row>
    <row r="996" spans="6:11" x14ac:dyDescent="0.2">
      <c r="F996" s="151"/>
      <c r="G996" s="86"/>
      <c r="H996" s="86"/>
      <c r="I996" s="86"/>
      <c r="J996" s="86"/>
      <c r="K996" s="86"/>
    </row>
    <row r="997" spans="6:11" x14ac:dyDescent="0.2">
      <c r="F997" s="151"/>
      <c r="G997" s="86"/>
      <c r="H997" s="86"/>
      <c r="I997" s="86"/>
      <c r="J997" s="86"/>
      <c r="K997" s="86"/>
    </row>
    <row r="998" spans="6:11" x14ac:dyDescent="0.2">
      <c r="F998" s="151"/>
      <c r="G998" s="86"/>
      <c r="H998" s="86"/>
      <c r="I998" s="86"/>
      <c r="J998" s="86"/>
      <c r="K998" s="86"/>
    </row>
    <row r="999" spans="6:11" x14ac:dyDescent="0.2">
      <c r="F999" s="151"/>
      <c r="G999" s="86"/>
      <c r="H999" s="86"/>
      <c r="I999" s="86"/>
      <c r="J999" s="86"/>
      <c r="K999" s="86"/>
    </row>
    <row r="1000" spans="6:11" x14ac:dyDescent="0.2">
      <c r="F1000" s="151"/>
      <c r="G1000" s="86"/>
      <c r="H1000" s="86"/>
      <c r="I1000" s="86"/>
      <c r="J1000" s="86"/>
      <c r="K1000" s="86"/>
    </row>
    <row r="1001" spans="6:11" x14ac:dyDescent="0.2">
      <c r="F1001" s="151"/>
      <c r="G1001" s="86"/>
      <c r="H1001" s="86"/>
      <c r="I1001" s="86"/>
      <c r="J1001" s="86"/>
      <c r="K1001" s="86"/>
    </row>
    <row r="1002" spans="6:11" x14ac:dyDescent="0.2">
      <c r="F1002" s="151"/>
      <c r="G1002" s="86"/>
      <c r="H1002" s="86"/>
      <c r="I1002" s="86"/>
      <c r="J1002" s="86"/>
      <c r="K1002" s="86"/>
    </row>
    <row r="1003" spans="6:11" x14ac:dyDescent="0.2">
      <c r="F1003" s="151"/>
      <c r="G1003" s="86"/>
      <c r="H1003" s="86"/>
      <c r="I1003" s="86"/>
      <c r="J1003" s="86"/>
      <c r="K1003" s="86"/>
    </row>
    <row r="1004" spans="6:11" x14ac:dyDescent="0.2">
      <c r="F1004" s="151"/>
      <c r="G1004" s="86"/>
      <c r="H1004" s="86"/>
      <c r="I1004" s="86"/>
      <c r="J1004" s="86"/>
      <c r="K1004" s="86"/>
    </row>
    <row r="1005" spans="6:11" x14ac:dyDescent="0.2">
      <c r="F1005" s="151"/>
      <c r="G1005" s="86"/>
      <c r="H1005" s="86"/>
      <c r="I1005" s="86"/>
      <c r="J1005" s="86"/>
      <c r="K1005" s="86"/>
    </row>
    <row r="1006" spans="6:11" x14ac:dyDescent="0.2">
      <c r="F1006" s="151"/>
      <c r="G1006" s="86"/>
      <c r="H1006" s="86"/>
      <c r="I1006" s="86"/>
      <c r="J1006" s="86"/>
      <c r="K1006" s="86"/>
    </row>
    <row r="1007" spans="6:11" x14ac:dyDescent="0.2">
      <c r="F1007" s="151"/>
      <c r="G1007" s="86"/>
      <c r="H1007" s="86"/>
      <c r="I1007" s="86"/>
      <c r="J1007" s="86"/>
      <c r="K1007" s="86"/>
    </row>
    <row r="1008" spans="6:11" x14ac:dyDescent="0.2">
      <c r="F1008" s="151"/>
      <c r="G1008" s="86"/>
      <c r="H1008" s="86"/>
      <c r="I1008" s="86"/>
      <c r="J1008" s="86"/>
      <c r="K1008" s="86"/>
    </row>
    <row r="1009" spans="6:11" x14ac:dyDescent="0.2">
      <c r="F1009" s="151"/>
      <c r="G1009" s="86"/>
      <c r="H1009" s="86"/>
      <c r="I1009" s="86"/>
      <c r="J1009" s="86"/>
      <c r="K1009" s="86"/>
    </row>
    <row r="1010" spans="6:11" x14ac:dyDescent="0.2">
      <c r="F1010" s="151"/>
      <c r="G1010" s="86"/>
      <c r="H1010" s="86"/>
      <c r="I1010" s="86"/>
      <c r="J1010" s="86"/>
      <c r="K1010" s="86"/>
    </row>
    <row r="1011" spans="6:11" x14ac:dyDescent="0.2">
      <c r="F1011" s="151"/>
      <c r="G1011" s="86"/>
      <c r="H1011" s="86"/>
      <c r="I1011" s="86"/>
      <c r="J1011" s="86"/>
      <c r="K1011" s="86"/>
    </row>
    <row r="1012" spans="6:11" x14ac:dyDescent="0.2">
      <c r="F1012" s="151"/>
      <c r="G1012" s="86"/>
      <c r="H1012" s="86"/>
      <c r="I1012" s="86"/>
      <c r="J1012" s="86"/>
      <c r="K1012" s="86"/>
    </row>
    <row r="1013" spans="6:11" x14ac:dyDescent="0.2">
      <c r="F1013" s="151"/>
      <c r="G1013" s="86"/>
      <c r="H1013" s="86"/>
      <c r="I1013" s="86"/>
      <c r="J1013" s="86"/>
      <c r="K1013" s="86"/>
    </row>
    <row r="1014" spans="6:11" x14ac:dyDescent="0.2">
      <c r="F1014" s="151"/>
      <c r="G1014" s="86"/>
      <c r="H1014" s="86"/>
      <c r="I1014" s="86"/>
      <c r="J1014" s="86"/>
      <c r="K1014" s="86"/>
    </row>
    <row r="1015" spans="6:11" x14ac:dyDescent="0.2">
      <c r="F1015" s="151"/>
      <c r="G1015" s="86"/>
      <c r="H1015" s="86"/>
      <c r="I1015" s="86"/>
      <c r="J1015" s="86"/>
      <c r="K1015" s="86"/>
    </row>
    <row r="1016" spans="6:11" x14ac:dyDescent="0.2">
      <c r="F1016" s="151"/>
      <c r="G1016" s="86"/>
      <c r="H1016" s="86"/>
      <c r="I1016" s="86"/>
      <c r="J1016" s="86"/>
      <c r="K1016" s="86"/>
    </row>
    <row r="1017" spans="6:11" x14ac:dyDescent="0.2">
      <c r="F1017" s="151"/>
      <c r="G1017" s="86"/>
      <c r="H1017" s="86"/>
      <c r="I1017" s="86"/>
      <c r="J1017" s="86"/>
      <c r="K1017" s="86"/>
    </row>
    <row r="1018" spans="6:11" x14ac:dyDescent="0.2">
      <c r="F1018" s="151"/>
      <c r="G1018" s="86"/>
      <c r="H1018" s="86"/>
      <c r="I1018" s="86"/>
      <c r="J1018" s="86"/>
      <c r="K1018" s="86"/>
    </row>
    <row r="1019" spans="6:11" x14ac:dyDescent="0.2">
      <c r="F1019" s="151"/>
      <c r="G1019" s="86"/>
      <c r="H1019" s="86"/>
      <c r="I1019" s="86"/>
      <c r="J1019" s="86"/>
      <c r="K1019" s="86"/>
    </row>
    <row r="1020" spans="6:11" x14ac:dyDescent="0.2">
      <c r="F1020" s="151"/>
      <c r="G1020" s="86"/>
      <c r="H1020" s="86"/>
      <c r="I1020" s="86"/>
      <c r="J1020" s="86"/>
      <c r="K1020" s="86"/>
    </row>
    <row r="1021" spans="6:11" x14ac:dyDescent="0.2">
      <c r="F1021" s="151"/>
      <c r="G1021" s="86"/>
      <c r="H1021" s="86"/>
      <c r="I1021" s="86"/>
      <c r="J1021" s="86"/>
      <c r="K1021" s="86"/>
    </row>
    <row r="1022" spans="6:11" x14ac:dyDescent="0.2">
      <c r="F1022" s="151"/>
      <c r="G1022" s="86"/>
      <c r="H1022" s="86"/>
      <c r="I1022" s="86"/>
      <c r="J1022" s="86"/>
      <c r="K1022" s="86"/>
    </row>
    <row r="1023" spans="6:11" x14ac:dyDescent="0.2">
      <c r="F1023" s="151"/>
      <c r="G1023" s="86"/>
      <c r="H1023" s="86"/>
      <c r="I1023" s="86"/>
      <c r="J1023" s="86"/>
      <c r="K1023" s="86"/>
    </row>
    <row r="1024" spans="6:11" x14ac:dyDescent="0.2">
      <c r="F1024" s="151"/>
      <c r="G1024" s="86"/>
      <c r="H1024" s="86"/>
      <c r="I1024" s="86"/>
      <c r="J1024" s="86"/>
      <c r="K1024" s="86"/>
    </row>
    <row r="1025" spans="6:11" x14ac:dyDescent="0.2">
      <c r="F1025" s="151"/>
      <c r="G1025" s="86"/>
      <c r="H1025" s="86"/>
      <c r="I1025" s="86"/>
      <c r="J1025" s="86"/>
      <c r="K1025" s="86"/>
    </row>
    <row r="1026" spans="6:11" x14ac:dyDescent="0.2">
      <c r="F1026" s="151"/>
      <c r="G1026" s="86"/>
      <c r="H1026" s="86"/>
      <c r="I1026" s="86"/>
      <c r="J1026" s="86"/>
      <c r="K1026" s="86"/>
    </row>
    <row r="1027" spans="6:11" x14ac:dyDescent="0.2">
      <c r="F1027" s="151"/>
      <c r="G1027" s="86"/>
      <c r="H1027" s="86"/>
      <c r="I1027" s="86"/>
      <c r="J1027" s="86"/>
      <c r="K1027" s="86"/>
    </row>
    <row r="1028" spans="6:11" x14ac:dyDescent="0.2">
      <c r="F1028" s="151"/>
      <c r="G1028" s="86"/>
      <c r="H1028" s="86"/>
      <c r="I1028" s="86"/>
      <c r="J1028" s="86"/>
      <c r="K1028" s="86"/>
    </row>
    <row r="1029" spans="6:11" x14ac:dyDescent="0.2">
      <c r="F1029" s="151"/>
      <c r="G1029" s="86"/>
      <c r="H1029" s="86"/>
      <c r="I1029" s="86"/>
      <c r="J1029" s="86"/>
      <c r="K1029" s="86"/>
    </row>
    <row r="1030" spans="6:11" x14ac:dyDescent="0.2">
      <c r="F1030" s="151"/>
      <c r="G1030" s="86"/>
      <c r="H1030" s="86"/>
      <c r="I1030" s="86"/>
      <c r="J1030" s="86"/>
      <c r="K1030" s="86"/>
    </row>
    <row r="1031" spans="6:11" x14ac:dyDescent="0.2">
      <c r="F1031" s="151"/>
      <c r="G1031" s="86"/>
      <c r="H1031" s="86"/>
      <c r="I1031" s="86"/>
      <c r="J1031" s="86"/>
      <c r="K1031" s="86"/>
    </row>
    <row r="1032" spans="6:11" x14ac:dyDescent="0.2">
      <c r="F1032" s="151"/>
      <c r="G1032" s="86"/>
      <c r="H1032" s="86"/>
      <c r="I1032" s="86"/>
      <c r="J1032" s="86"/>
      <c r="K1032" s="86"/>
    </row>
    <row r="1033" spans="6:11" x14ac:dyDescent="0.2">
      <c r="F1033" s="151"/>
      <c r="G1033" s="86"/>
      <c r="H1033" s="86"/>
      <c r="I1033" s="86"/>
      <c r="J1033" s="86"/>
      <c r="K1033" s="86"/>
    </row>
    <row r="1034" spans="6:11" x14ac:dyDescent="0.2">
      <c r="F1034" s="151"/>
      <c r="G1034" s="86"/>
      <c r="H1034" s="86"/>
      <c r="I1034" s="86"/>
      <c r="J1034" s="86"/>
      <c r="K1034" s="86"/>
    </row>
    <row r="1035" spans="6:11" x14ac:dyDescent="0.2">
      <c r="F1035" s="151"/>
      <c r="G1035" s="86"/>
      <c r="H1035" s="86"/>
      <c r="I1035" s="86"/>
      <c r="J1035" s="86"/>
      <c r="K1035" s="86"/>
    </row>
    <row r="1036" spans="6:11" x14ac:dyDescent="0.2">
      <c r="F1036" s="151"/>
      <c r="G1036" s="86"/>
      <c r="H1036" s="86"/>
      <c r="I1036" s="86"/>
      <c r="J1036" s="86"/>
      <c r="K1036" s="86"/>
    </row>
    <row r="1037" spans="6:11" x14ac:dyDescent="0.2">
      <c r="F1037" s="151"/>
      <c r="G1037" s="86"/>
      <c r="H1037" s="86"/>
      <c r="I1037" s="86"/>
      <c r="J1037" s="86"/>
      <c r="K1037" s="86"/>
    </row>
    <row r="1038" spans="6:11" x14ac:dyDescent="0.2">
      <c r="F1038" s="151"/>
      <c r="G1038" s="86"/>
      <c r="H1038" s="86"/>
      <c r="I1038" s="86"/>
      <c r="J1038" s="86"/>
      <c r="K1038" s="86"/>
    </row>
    <row r="1039" spans="6:11" x14ac:dyDescent="0.2">
      <c r="F1039" s="151"/>
      <c r="G1039" s="86"/>
      <c r="H1039" s="86"/>
      <c r="I1039" s="86"/>
      <c r="J1039" s="86"/>
      <c r="K1039" s="86"/>
    </row>
    <row r="1040" spans="6:11" x14ac:dyDescent="0.2">
      <c r="F1040" s="151"/>
      <c r="G1040" s="86"/>
      <c r="H1040" s="86"/>
      <c r="I1040" s="86"/>
      <c r="J1040" s="86"/>
      <c r="K1040" s="86"/>
    </row>
    <row r="1041" spans="6:11" x14ac:dyDescent="0.2">
      <c r="F1041" s="151"/>
      <c r="G1041" s="86"/>
      <c r="H1041" s="86"/>
      <c r="I1041" s="86"/>
      <c r="J1041" s="86"/>
      <c r="K1041" s="86"/>
    </row>
    <row r="1042" spans="6:11" x14ac:dyDescent="0.2">
      <c r="F1042" s="151"/>
      <c r="G1042" s="86"/>
      <c r="H1042" s="86"/>
      <c r="I1042" s="86"/>
      <c r="J1042" s="86"/>
      <c r="K1042" s="86"/>
    </row>
    <row r="1043" spans="6:11" x14ac:dyDescent="0.2">
      <c r="F1043" s="151"/>
      <c r="G1043" s="86"/>
      <c r="H1043" s="86"/>
      <c r="I1043" s="86"/>
      <c r="J1043" s="86"/>
      <c r="K1043" s="86"/>
    </row>
    <row r="1044" spans="6:11" x14ac:dyDescent="0.2">
      <c r="F1044" s="151"/>
      <c r="G1044" s="86"/>
      <c r="H1044" s="86"/>
      <c r="I1044" s="86"/>
      <c r="J1044" s="86"/>
      <c r="K1044" s="86"/>
    </row>
    <row r="1045" spans="6:11" x14ac:dyDescent="0.2">
      <c r="F1045" s="151"/>
      <c r="G1045" s="86"/>
      <c r="H1045" s="86"/>
      <c r="I1045" s="86"/>
      <c r="J1045" s="86"/>
      <c r="K1045" s="86"/>
    </row>
    <row r="1046" spans="6:11" x14ac:dyDescent="0.2">
      <c r="F1046" s="151"/>
      <c r="G1046" s="86"/>
      <c r="H1046" s="86"/>
      <c r="I1046" s="86"/>
      <c r="J1046" s="86"/>
      <c r="K1046" s="86"/>
    </row>
    <row r="1047" spans="6:11" x14ac:dyDescent="0.2">
      <c r="F1047" s="151"/>
      <c r="G1047" s="86"/>
      <c r="H1047" s="86"/>
      <c r="I1047" s="86"/>
      <c r="J1047" s="86"/>
      <c r="K1047" s="86"/>
    </row>
    <row r="1048" spans="6:11" x14ac:dyDescent="0.2">
      <c r="F1048" s="151"/>
      <c r="G1048" s="86"/>
      <c r="H1048" s="86"/>
      <c r="I1048" s="86"/>
      <c r="J1048" s="86"/>
      <c r="K1048" s="86"/>
    </row>
    <row r="1049" spans="6:11" x14ac:dyDescent="0.2">
      <c r="F1049" s="151"/>
      <c r="G1049" s="86"/>
      <c r="H1049" s="86"/>
      <c r="I1049" s="86"/>
      <c r="J1049" s="86"/>
      <c r="K1049" s="86"/>
    </row>
    <row r="1050" spans="6:11" x14ac:dyDescent="0.2">
      <c r="F1050" s="151"/>
      <c r="G1050" s="86"/>
      <c r="H1050" s="86"/>
      <c r="I1050" s="86"/>
      <c r="J1050" s="86"/>
      <c r="K1050" s="86"/>
    </row>
    <row r="1051" spans="6:11" x14ac:dyDescent="0.2">
      <c r="F1051" s="151"/>
      <c r="G1051" s="86"/>
      <c r="H1051" s="86"/>
      <c r="I1051" s="86"/>
      <c r="J1051" s="86"/>
      <c r="K1051" s="86"/>
    </row>
    <row r="1052" spans="6:11" x14ac:dyDescent="0.2">
      <c r="F1052" s="151"/>
      <c r="G1052" s="86"/>
      <c r="H1052" s="86"/>
      <c r="I1052" s="86"/>
      <c r="J1052" s="86"/>
      <c r="K1052" s="86"/>
    </row>
    <row r="1053" spans="6:11" x14ac:dyDescent="0.2">
      <c r="F1053" s="151"/>
      <c r="G1053" s="86"/>
      <c r="H1053" s="86"/>
      <c r="I1053" s="86"/>
      <c r="J1053" s="86"/>
      <c r="K1053" s="86"/>
    </row>
    <row r="1054" spans="6:11" x14ac:dyDescent="0.2">
      <c r="F1054" s="151"/>
      <c r="G1054" s="86"/>
      <c r="H1054" s="86"/>
      <c r="I1054" s="86"/>
      <c r="J1054" s="86"/>
      <c r="K1054" s="86"/>
    </row>
    <row r="1055" spans="6:11" x14ac:dyDescent="0.2">
      <c r="F1055" s="151"/>
      <c r="G1055" s="86"/>
      <c r="H1055" s="86"/>
      <c r="I1055" s="86"/>
      <c r="J1055" s="86"/>
      <c r="K1055" s="86"/>
    </row>
    <row r="1056" spans="6:11" x14ac:dyDescent="0.2">
      <c r="F1056" s="151"/>
      <c r="G1056" s="86"/>
      <c r="H1056" s="86"/>
      <c r="I1056" s="86"/>
      <c r="J1056" s="86"/>
      <c r="K1056" s="86"/>
    </row>
    <row r="1057" spans="6:11" x14ac:dyDescent="0.2">
      <c r="F1057" s="151"/>
      <c r="G1057" s="86"/>
      <c r="H1057" s="86"/>
      <c r="I1057" s="86"/>
      <c r="J1057" s="86"/>
      <c r="K1057" s="86"/>
    </row>
    <row r="1058" spans="6:11" x14ac:dyDescent="0.2">
      <c r="F1058" s="151"/>
      <c r="G1058" s="86"/>
      <c r="H1058" s="86"/>
      <c r="I1058" s="86"/>
      <c r="J1058" s="86"/>
      <c r="K1058" s="86"/>
    </row>
    <row r="1059" spans="6:11" x14ac:dyDescent="0.2">
      <c r="F1059" s="151"/>
      <c r="G1059" s="86"/>
      <c r="H1059" s="86"/>
      <c r="I1059" s="86"/>
      <c r="J1059" s="86"/>
      <c r="K1059" s="86"/>
    </row>
    <row r="1060" spans="6:11" x14ac:dyDescent="0.2">
      <c r="F1060" s="151"/>
      <c r="G1060" s="86"/>
      <c r="H1060" s="86"/>
      <c r="I1060" s="86"/>
      <c r="J1060" s="86"/>
      <c r="K1060" s="86"/>
    </row>
    <row r="1061" spans="6:11" x14ac:dyDescent="0.2">
      <c r="F1061" s="151"/>
      <c r="G1061" s="86"/>
      <c r="H1061" s="86"/>
      <c r="I1061" s="86"/>
      <c r="J1061" s="86"/>
      <c r="K1061" s="86"/>
    </row>
    <row r="1062" spans="6:11" x14ac:dyDescent="0.2">
      <c r="F1062" s="151"/>
      <c r="G1062" s="86"/>
      <c r="H1062" s="86"/>
      <c r="I1062" s="86"/>
      <c r="J1062" s="86"/>
      <c r="K1062" s="86"/>
    </row>
    <row r="1063" spans="6:11" x14ac:dyDescent="0.2">
      <c r="F1063" s="151"/>
      <c r="G1063" s="86"/>
      <c r="H1063" s="86"/>
      <c r="I1063" s="86"/>
      <c r="J1063" s="86"/>
      <c r="K1063" s="86"/>
    </row>
    <row r="1064" spans="6:11" x14ac:dyDescent="0.2">
      <c r="F1064" s="151"/>
      <c r="G1064" s="86"/>
      <c r="H1064" s="86"/>
      <c r="I1064" s="86"/>
      <c r="J1064" s="86"/>
      <c r="K1064" s="86"/>
    </row>
    <row r="1065" spans="6:11" x14ac:dyDescent="0.2">
      <c r="F1065" s="151"/>
      <c r="G1065" s="86"/>
      <c r="H1065" s="86"/>
      <c r="I1065" s="86"/>
      <c r="J1065" s="86"/>
      <c r="K1065" s="86"/>
    </row>
    <row r="1066" spans="6:11" x14ac:dyDescent="0.2">
      <c r="F1066" s="151"/>
      <c r="G1066" s="86"/>
      <c r="H1066" s="86"/>
      <c r="I1066" s="86"/>
      <c r="J1066" s="86"/>
      <c r="K1066" s="86"/>
    </row>
    <row r="1067" spans="6:11" x14ac:dyDescent="0.2">
      <c r="F1067" s="151"/>
      <c r="G1067" s="86"/>
      <c r="H1067" s="86"/>
      <c r="I1067" s="86"/>
      <c r="J1067" s="86"/>
      <c r="K1067" s="86"/>
    </row>
    <row r="1068" spans="6:11" x14ac:dyDescent="0.2">
      <c r="F1068" s="151"/>
      <c r="G1068" s="86"/>
      <c r="H1068" s="86"/>
      <c r="I1068" s="86"/>
      <c r="J1068" s="86"/>
      <c r="K1068" s="86"/>
    </row>
    <row r="1069" spans="6:11" x14ac:dyDescent="0.2">
      <c r="F1069" s="151"/>
      <c r="G1069" s="86"/>
      <c r="H1069" s="86"/>
      <c r="I1069" s="86"/>
      <c r="J1069" s="86"/>
      <c r="K1069" s="86"/>
    </row>
    <row r="1070" spans="6:11" x14ac:dyDescent="0.2">
      <c r="F1070" s="151"/>
      <c r="G1070" s="86"/>
      <c r="H1070" s="86"/>
      <c r="I1070" s="86"/>
      <c r="J1070" s="86"/>
      <c r="K1070" s="86"/>
    </row>
    <row r="1071" spans="6:11" x14ac:dyDescent="0.2">
      <c r="F1071" s="151"/>
      <c r="G1071" s="86"/>
      <c r="H1071" s="86"/>
      <c r="I1071" s="86"/>
      <c r="J1071" s="86"/>
      <c r="K1071" s="86"/>
    </row>
    <row r="1072" spans="6:11" x14ac:dyDescent="0.2">
      <c r="F1072" s="151"/>
      <c r="G1072" s="86"/>
      <c r="H1072" s="86"/>
      <c r="I1072" s="86"/>
      <c r="J1072" s="86"/>
      <c r="K1072" s="86"/>
    </row>
    <row r="1073" spans="6:11" x14ac:dyDescent="0.2">
      <c r="F1073" s="151"/>
      <c r="G1073" s="86"/>
      <c r="H1073" s="86"/>
      <c r="I1073" s="86"/>
      <c r="J1073" s="86"/>
      <c r="K1073" s="86"/>
    </row>
    <row r="1074" spans="6:11" x14ac:dyDescent="0.2">
      <c r="F1074" s="151"/>
      <c r="G1074" s="86"/>
      <c r="H1074" s="86"/>
      <c r="I1074" s="86"/>
      <c r="J1074" s="86"/>
      <c r="K1074" s="86"/>
    </row>
    <row r="1075" spans="6:11" x14ac:dyDescent="0.2">
      <c r="F1075" s="151"/>
      <c r="G1075" s="86"/>
      <c r="H1075" s="86"/>
      <c r="I1075" s="86"/>
      <c r="J1075" s="86"/>
      <c r="K1075" s="86"/>
    </row>
    <row r="1076" spans="6:11" x14ac:dyDescent="0.2">
      <c r="F1076" s="151"/>
      <c r="G1076" s="86"/>
      <c r="H1076" s="86"/>
      <c r="I1076" s="86"/>
      <c r="J1076" s="86"/>
      <c r="K1076" s="86"/>
    </row>
    <row r="1077" spans="6:11" x14ac:dyDescent="0.2">
      <c r="F1077" s="151"/>
      <c r="G1077" s="86"/>
      <c r="H1077" s="86"/>
      <c r="I1077" s="86"/>
      <c r="J1077" s="86"/>
      <c r="K1077" s="86"/>
    </row>
    <row r="1078" spans="6:11" x14ac:dyDescent="0.2">
      <c r="F1078" s="151"/>
      <c r="G1078" s="86"/>
      <c r="H1078" s="86"/>
      <c r="I1078" s="86"/>
      <c r="J1078" s="86"/>
      <c r="K1078" s="86"/>
    </row>
    <row r="1079" spans="6:11" x14ac:dyDescent="0.2">
      <c r="F1079" s="151"/>
      <c r="G1079" s="86"/>
      <c r="H1079" s="86"/>
      <c r="I1079" s="86"/>
      <c r="J1079" s="86"/>
      <c r="K1079" s="86"/>
    </row>
    <row r="1080" spans="6:11" x14ac:dyDescent="0.2">
      <c r="F1080" s="151"/>
      <c r="G1080" s="86"/>
      <c r="H1080" s="86"/>
      <c r="I1080" s="86"/>
      <c r="J1080" s="86"/>
      <c r="K1080" s="86"/>
    </row>
    <row r="1081" spans="6:11" x14ac:dyDescent="0.2">
      <c r="F1081" s="151"/>
      <c r="G1081" s="86"/>
      <c r="H1081" s="86"/>
      <c r="I1081" s="86"/>
      <c r="J1081" s="86"/>
      <c r="K1081" s="86"/>
    </row>
    <row r="1082" spans="6:11" x14ac:dyDescent="0.2">
      <c r="F1082" s="151"/>
      <c r="G1082" s="86"/>
      <c r="H1082" s="86"/>
      <c r="I1082" s="86"/>
      <c r="J1082" s="86"/>
      <c r="K1082" s="86"/>
    </row>
    <row r="1083" spans="6:11" x14ac:dyDescent="0.2">
      <c r="F1083" s="151"/>
      <c r="G1083" s="86"/>
      <c r="H1083" s="86"/>
      <c r="I1083" s="86"/>
      <c r="J1083" s="86"/>
      <c r="K1083" s="86"/>
    </row>
    <row r="1084" spans="6:11" x14ac:dyDescent="0.2">
      <c r="F1084" s="151"/>
      <c r="G1084" s="86"/>
      <c r="H1084" s="86"/>
      <c r="I1084" s="86"/>
      <c r="J1084" s="86"/>
      <c r="K1084" s="86"/>
    </row>
    <row r="1085" spans="6:11" x14ac:dyDescent="0.2">
      <c r="F1085" s="151"/>
      <c r="G1085" s="86"/>
      <c r="H1085" s="86"/>
      <c r="I1085" s="86"/>
      <c r="J1085" s="86"/>
      <c r="K1085" s="86"/>
    </row>
    <row r="1086" spans="6:11" x14ac:dyDescent="0.2">
      <c r="F1086" s="151"/>
      <c r="G1086" s="86"/>
      <c r="H1086" s="86"/>
      <c r="I1086" s="86"/>
      <c r="J1086" s="86"/>
      <c r="K1086" s="86"/>
    </row>
    <row r="1087" spans="6:11" x14ac:dyDescent="0.2">
      <c r="F1087" s="151"/>
      <c r="G1087" s="86"/>
      <c r="H1087" s="86"/>
      <c r="I1087" s="86"/>
      <c r="J1087" s="86"/>
      <c r="K1087" s="86"/>
    </row>
    <row r="1088" spans="6:11" x14ac:dyDescent="0.2">
      <c r="F1088" s="151"/>
      <c r="G1088" s="86"/>
      <c r="H1088" s="86"/>
      <c r="I1088" s="86"/>
      <c r="J1088" s="86"/>
      <c r="K1088" s="86"/>
    </row>
    <row r="1089" spans="6:11" x14ac:dyDescent="0.2">
      <c r="F1089" s="151"/>
      <c r="G1089" s="86"/>
      <c r="H1089" s="86"/>
      <c r="I1089" s="86"/>
      <c r="J1089" s="86"/>
      <c r="K1089" s="86"/>
    </row>
    <row r="1090" spans="6:11" x14ac:dyDescent="0.2">
      <c r="F1090" s="151"/>
      <c r="G1090" s="86"/>
      <c r="H1090" s="86"/>
      <c r="I1090" s="86"/>
      <c r="J1090" s="86"/>
      <c r="K1090" s="86"/>
    </row>
    <row r="1091" spans="6:11" x14ac:dyDescent="0.2">
      <c r="F1091" s="151"/>
      <c r="G1091" s="86"/>
      <c r="H1091" s="86"/>
      <c r="I1091" s="86"/>
      <c r="J1091" s="86"/>
      <c r="K1091" s="86"/>
    </row>
    <row r="1092" spans="6:11" x14ac:dyDescent="0.2">
      <c r="F1092" s="151"/>
      <c r="G1092" s="86"/>
      <c r="H1092" s="86"/>
      <c r="I1092" s="86"/>
      <c r="J1092" s="86"/>
      <c r="K1092" s="86"/>
    </row>
    <row r="1093" spans="6:11" x14ac:dyDescent="0.2">
      <c r="F1093" s="151"/>
      <c r="G1093" s="86"/>
      <c r="H1093" s="86"/>
      <c r="I1093" s="86"/>
      <c r="J1093" s="86"/>
      <c r="K1093" s="86"/>
    </row>
    <row r="1094" spans="6:11" x14ac:dyDescent="0.2">
      <c r="F1094" s="151"/>
      <c r="G1094" s="86"/>
      <c r="H1094" s="86"/>
      <c r="I1094" s="86"/>
      <c r="J1094" s="86"/>
      <c r="K1094" s="86"/>
    </row>
    <row r="1095" spans="6:11" x14ac:dyDescent="0.2">
      <c r="F1095" s="151"/>
      <c r="G1095" s="86"/>
      <c r="H1095" s="86"/>
      <c r="I1095" s="86"/>
      <c r="J1095" s="86"/>
      <c r="K1095" s="86"/>
    </row>
    <row r="1096" spans="6:11" x14ac:dyDescent="0.2">
      <c r="F1096" s="151"/>
      <c r="G1096" s="86"/>
      <c r="H1096" s="86"/>
      <c r="I1096" s="86"/>
      <c r="J1096" s="86"/>
      <c r="K1096" s="86"/>
    </row>
    <row r="1097" spans="6:11" x14ac:dyDescent="0.2">
      <c r="F1097" s="151"/>
      <c r="G1097" s="86"/>
      <c r="H1097" s="86"/>
      <c r="I1097" s="86"/>
      <c r="J1097" s="86"/>
      <c r="K1097" s="86"/>
    </row>
    <row r="1098" spans="6:11" x14ac:dyDescent="0.2">
      <c r="F1098" s="151"/>
      <c r="G1098" s="86"/>
      <c r="H1098" s="86"/>
      <c r="I1098" s="86"/>
      <c r="J1098" s="86"/>
      <c r="K1098" s="86"/>
    </row>
    <row r="1099" spans="6:11" x14ac:dyDescent="0.2">
      <c r="F1099" s="151"/>
      <c r="G1099" s="86"/>
      <c r="H1099" s="86"/>
      <c r="I1099" s="86"/>
      <c r="J1099" s="86"/>
      <c r="K1099" s="86"/>
    </row>
    <row r="1100" spans="6:11" x14ac:dyDescent="0.2">
      <c r="F1100" s="151"/>
      <c r="G1100" s="86"/>
      <c r="H1100" s="86"/>
      <c r="I1100" s="86"/>
      <c r="J1100" s="86"/>
      <c r="K1100" s="86"/>
    </row>
    <row r="1101" spans="6:11" x14ac:dyDescent="0.2">
      <c r="F1101" s="151"/>
      <c r="G1101" s="86"/>
      <c r="H1101" s="86"/>
      <c r="I1101" s="86"/>
      <c r="J1101" s="86"/>
      <c r="K1101" s="86"/>
    </row>
    <row r="1102" spans="6:11" x14ac:dyDescent="0.2">
      <c r="F1102" s="151"/>
      <c r="G1102" s="86"/>
      <c r="H1102" s="86"/>
      <c r="I1102" s="86"/>
      <c r="J1102" s="86"/>
      <c r="K1102" s="86"/>
    </row>
    <row r="1103" spans="6:11" x14ac:dyDescent="0.2">
      <c r="F1103" s="151"/>
      <c r="G1103" s="86"/>
      <c r="H1103" s="86"/>
      <c r="I1103" s="86"/>
      <c r="J1103" s="86"/>
      <c r="K1103" s="86"/>
    </row>
    <row r="1104" spans="6:11" x14ac:dyDescent="0.2">
      <c r="F1104" s="151"/>
      <c r="G1104" s="86"/>
      <c r="H1104" s="86"/>
      <c r="I1104" s="86"/>
      <c r="J1104" s="86"/>
      <c r="K1104" s="86"/>
    </row>
    <row r="1105" spans="6:11" x14ac:dyDescent="0.2">
      <c r="F1105" s="151"/>
      <c r="G1105" s="86"/>
      <c r="H1105" s="86"/>
      <c r="I1105" s="86"/>
      <c r="J1105" s="86"/>
      <c r="K1105" s="86"/>
    </row>
    <row r="1106" spans="6:11" x14ac:dyDescent="0.2">
      <c r="F1106" s="151"/>
      <c r="G1106" s="86"/>
      <c r="H1106" s="86"/>
      <c r="I1106" s="86"/>
      <c r="J1106" s="86"/>
      <c r="K1106" s="86"/>
    </row>
    <row r="1107" spans="6:11" x14ac:dyDescent="0.2">
      <c r="F1107" s="151"/>
      <c r="G1107" s="86"/>
      <c r="H1107" s="86"/>
      <c r="I1107" s="86"/>
      <c r="J1107" s="86"/>
      <c r="K1107" s="86"/>
    </row>
    <row r="1108" spans="6:11" x14ac:dyDescent="0.2">
      <c r="F1108" s="151"/>
      <c r="G1108" s="86"/>
      <c r="H1108" s="86"/>
      <c r="I1108" s="86"/>
      <c r="J1108" s="86"/>
      <c r="K1108" s="86"/>
    </row>
    <row r="1109" spans="6:11" x14ac:dyDescent="0.2">
      <c r="F1109" s="151"/>
      <c r="G1109" s="86"/>
      <c r="H1109" s="86"/>
      <c r="I1109" s="86"/>
      <c r="J1109" s="86"/>
      <c r="K1109" s="86"/>
    </row>
    <row r="1110" spans="6:11" x14ac:dyDescent="0.2">
      <c r="F1110" s="151"/>
      <c r="G1110" s="86"/>
      <c r="H1110" s="86"/>
      <c r="I1110" s="86"/>
      <c r="J1110" s="86"/>
      <c r="K1110" s="86"/>
    </row>
    <row r="1111" spans="6:11" x14ac:dyDescent="0.2">
      <c r="F1111" s="151"/>
      <c r="G1111" s="86"/>
      <c r="H1111" s="86"/>
      <c r="I1111" s="86"/>
      <c r="J1111" s="86"/>
      <c r="K1111" s="86"/>
    </row>
    <row r="1112" spans="6:11" x14ac:dyDescent="0.2">
      <c r="F1112" s="151"/>
      <c r="G1112" s="86"/>
      <c r="H1112" s="86"/>
      <c r="I1112" s="86"/>
      <c r="J1112" s="86"/>
      <c r="K1112" s="86"/>
    </row>
    <row r="1113" spans="6:11" x14ac:dyDescent="0.2">
      <c r="F1113" s="151"/>
      <c r="G1113" s="86"/>
      <c r="H1113" s="86"/>
      <c r="I1113" s="86"/>
      <c r="J1113" s="86"/>
      <c r="K1113" s="86"/>
    </row>
    <row r="1114" spans="6:11" x14ac:dyDescent="0.2">
      <c r="F1114" s="151"/>
      <c r="G1114" s="86"/>
      <c r="H1114" s="86"/>
      <c r="I1114" s="86"/>
      <c r="J1114" s="86"/>
      <c r="K1114" s="86"/>
    </row>
    <row r="1115" spans="6:11" x14ac:dyDescent="0.2">
      <c r="F1115" s="151"/>
      <c r="G1115" s="86"/>
      <c r="H1115" s="86"/>
      <c r="I1115" s="86"/>
      <c r="J1115" s="86"/>
      <c r="K1115" s="86"/>
    </row>
    <row r="1116" spans="6:11" x14ac:dyDescent="0.2">
      <c r="F1116" s="151"/>
      <c r="G1116" s="86"/>
      <c r="H1116" s="86"/>
      <c r="I1116" s="86"/>
      <c r="J1116" s="86"/>
      <c r="K1116" s="86"/>
    </row>
    <row r="1117" spans="6:11" x14ac:dyDescent="0.2">
      <c r="F1117" s="151"/>
      <c r="G1117" s="86"/>
      <c r="H1117" s="86"/>
      <c r="I1117" s="86"/>
      <c r="J1117" s="86"/>
      <c r="K1117" s="86"/>
    </row>
    <row r="1118" spans="6:11" x14ac:dyDescent="0.2">
      <c r="F1118" s="151"/>
      <c r="G1118" s="86"/>
      <c r="H1118" s="86"/>
      <c r="I1118" s="86"/>
      <c r="J1118" s="86"/>
      <c r="K1118" s="86"/>
    </row>
    <row r="1119" spans="6:11" x14ac:dyDescent="0.2">
      <c r="F1119" s="151"/>
      <c r="G1119" s="86"/>
      <c r="H1119" s="86"/>
      <c r="I1119" s="86"/>
      <c r="J1119" s="86"/>
      <c r="K1119" s="86"/>
    </row>
    <row r="1120" spans="6:11" x14ac:dyDescent="0.2">
      <c r="F1120" s="151"/>
      <c r="G1120" s="86"/>
      <c r="H1120" s="86"/>
      <c r="I1120" s="86"/>
      <c r="J1120" s="86"/>
      <c r="K1120" s="86"/>
    </row>
    <row r="1121" spans="6:11" x14ac:dyDescent="0.2">
      <c r="F1121" s="151"/>
      <c r="G1121" s="86"/>
      <c r="H1121" s="86"/>
      <c r="I1121" s="86"/>
      <c r="J1121" s="86"/>
      <c r="K1121" s="86"/>
    </row>
    <row r="1122" spans="6:11" x14ac:dyDescent="0.2">
      <c r="F1122" s="151"/>
      <c r="G1122" s="86"/>
      <c r="H1122" s="86"/>
      <c r="I1122" s="86"/>
      <c r="J1122" s="86"/>
      <c r="K1122" s="86"/>
    </row>
    <row r="1123" spans="6:11" x14ac:dyDescent="0.2">
      <c r="F1123" s="151"/>
      <c r="G1123" s="86"/>
      <c r="H1123" s="86"/>
      <c r="I1123" s="86"/>
      <c r="J1123" s="86"/>
      <c r="K1123" s="86"/>
    </row>
    <row r="1124" spans="6:11" x14ac:dyDescent="0.2">
      <c r="F1124" s="151"/>
      <c r="G1124" s="86"/>
      <c r="H1124" s="86"/>
      <c r="I1124" s="86"/>
      <c r="J1124" s="86"/>
      <c r="K1124" s="86"/>
    </row>
    <row r="1125" spans="6:11" x14ac:dyDescent="0.2">
      <c r="F1125" s="151"/>
      <c r="G1125" s="86"/>
      <c r="H1125" s="86"/>
      <c r="I1125" s="86"/>
      <c r="J1125" s="86"/>
      <c r="K1125" s="86"/>
    </row>
    <row r="1126" spans="6:11" x14ac:dyDescent="0.2">
      <c r="F1126" s="151"/>
      <c r="G1126" s="86"/>
      <c r="H1126" s="86"/>
      <c r="I1126" s="86"/>
      <c r="J1126" s="86"/>
      <c r="K1126" s="86"/>
    </row>
    <row r="1127" spans="6:11" x14ac:dyDescent="0.2">
      <c r="F1127" s="151"/>
      <c r="G1127" s="86"/>
      <c r="H1127" s="86"/>
      <c r="I1127" s="86"/>
      <c r="J1127" s="86"/>
      <c r="K1127" s="86"/>
    </row>
    <row r="1128" spans="6:11" x14ac:dyDescent="0.2">
      <c r="F1128" s="151"/>
      <c r="G1128" s="86"/>
      <c r="H1128" s="86"/>
      <c r="I1128" s="86"/>
      <c r="J1128" s="86"/>
      <c r="K1128" s="86"/>
    </row>
    <row r="1129" spans="6:11" x14ac:dyDescent="0.2">
      <c r="F1129" s="151"/>
      <c r="G1129" s="86"/>
      <c r="H1129" s="86"/>
      <c r="I1129" s="86"/>
      <c r="J1129" s="86"/>
      <c r="K1129" s="86"/>
    </row>
    <row r="1130" spans="6:11" x14ac:dyDescent="0.2">
      <c r="F1130" s="151"/>
      <c r="G1130" s="86"/>
      <c r="H1130" s="86"/>
      <c r="I1130" s="86"/>
      <c r="J1130" s="86"/>
      <c r="K1130" s="86"/>
    </row>
    <row r="1131" spans="6:11" x14ac:dyDescent="0.2">
      <c r="F1131" s="151"/>
      <c r="G1131" s="86"/>
      <c r="H1131" s="86"/>
      <c r="I1131" s="86"/>
      <c r="J1131" s="86"/>
      <c r="K1131" s="86"/>
    </row>
    <row r="1132" spans="6:11" x14ac:dyDescent="0.2">
      <c r="F1132" s="151"/>
      <c r="G1132" s="86"/>
      <c r="H1132" s="86"/>
      <c r="I1132" s="86"/>
      <c r="J1132" s="86"/>
      <c r="K1132" s="86"/>
    </row>
    <row r="1133" spans="6:11" x14ac:dyDescent="0.2">
      <c r="F1133" s="151"/>
      <c r="G1133" s="86"/>
      <c r="H1133" s="86"/>
      <c r="I1133" s="86"/>
      <c r="J1133" s="86"/>
      <c r="K1133" s="86"/>
    </row>
    <row r="1134" spans="6:11" x14ac:dyDescent="0.2">
      <c r="F1134" s="151"/>
      <c r="G1134" s="86"/>
      <c r="H1134" s="86"/>
      <c r="I1134" s="86"/>
      <c r="J1134" s="86"/>
      <c r="K1134" s="86"/>
    </row>
    <row r="1135" spans="6:11" x14ac:dyDescent="0.2">
      <c r="F1135" s="151"/>
      <c r="G1135" s="86"/>
      <c r="H1135" s="86"/>
      <c r="I1135" s="86"/>
      <c r="J1135" s="86"/>
      <c r="K1135" s="86"/>
    </row>
    <row r="1136" spans="6:11" x14ac:dyDescent="0.2">
      <c r="F1136" s="151"/>
      <c r="G1136" s="86"/>
      <c r="H1136" s="86"/>
      <c r="I1136" s="86"/>
      <c r="J1136" s="86"/>
      <c r="K1136" s="86"/>
    </row>
    <row r="1137" spans="6:11" x14ac:dyDescent="0.2">
      <c r="F1137" s="151"/>
      <c r="G1137" s="86"/>
      <c r="H1137" s="86"/>
      <c r="I1137" s="86"/>
      <c r="J1137" s="86"/>
      <c r="K1137" s="86"/>
    </row>
    <row r="1138" spans="6:11" x14ac:dyDescent="0.2">
      <c r="F1138" s="151"/>
      <c r="G1138" s="86"/>
      <c r="H1138" s="86"/>
      <c r="I1138" s="86"/>
      <c r="J1138" s="86"/>
      <c r="K1138" s="86"/>
    </row>
    <row r="1139" spans="6:11" x14ac:dyDescent="0.2">
      <c r="F1139" s="151"/>
      <c r="G1139" s="86"/>
      <c r="H1139" s="86"/>
      <c r="I1139" s="86"/>
      <c r="J1139" s="86"/>
      <c r="K1139" s="86"/>
    </row>
    <row r="1140" spans="6:11" x14ac:dyDescent="0.2">
      <c r="F1140" s="151"/>
      <c r="G1140" s="86"/>
      <c r="H1140" s="86"/>
      <c r="I1140" s="86"/>
      <c r="J1140" s="86"/>
      <c r="K1140" s="86"/>
    </row>
    <row r="1141" spans="6:11" x14ac:dyDescent="0.2">
      <c r="F1141" s="151"/>
      <c r="G1141" s="86"/>
      <c r="H1141" s="86"/>
      <c r="I1141" s="86"/>
      <c r="J1141" s="86"/>
      <c r="K1141" s="86"/>
    </row>
    <row r="1142" spans="6:11" x14ac:dyDescent="0.2">
      <c r="F1142" s="151"/>
      <c r="G1142" s="86"/>
      <c r="H1142" s="86"/>
      <c r="I1142" s="86"/>
      <c r="J1142" s="86"/>
      <c r="K1142" s="86"/>
    </row>
    <row r="1143" spans="6:11" x14ac:dyDescent="0.2">
      <c r="F1143" s="151"/>
      <c r="G1143" s="86"/>
      <c r="H1143" s="86"/>
      <c r="I1143" s="86"/>
      <c r="J1143" s="86"/>
      <c r="K1143" s="86"/>
    </row>
    <row r="1144" spans="6:11" x14ac:dyDescent="0.2">
      <c r="F1144" s="151"/>
      <c r="G1144" s="86"/>
      <c r="H1144" s="86"/>
      <c r="I1144" s="86"/>
      <c r="J1144" s="86"/>
      <c r="K1144" s="86"/>
    </row>
    <row r="1145" spans="6:11" x14ac:dyDescent="0.2">
      <c r="F1145" s="151"/>
      <c r="G1145" s="86"/>
      <c r="H1145" s="86"/>
      <c r="I1145" s="86"/>
      <c r="J1145" s="86"/>
      <c r="K1145" s="86"/>
    </row>
    <row r="1146" spans="6:11" x14ac:dyDescent="0.2">
      <c r="F1146" s="151"/>
      <c r="G1146" s="86"/>
      <c r="H1146" s="86"/>
      <c r="I1146" s="86"/>
      <c r="J1146" s="86"/>
      <c r="K1146" s="86"/>
    </row>
    <row r="1147" spans="6:11" x14ac:dyDescent="0.2">
      <c r="F1147" s="151"/>
      <c r="G1147" s="86"/>
      <c r="H1147" s="86"/>
      <c r="I1147" s="86"/>
      <c r="J1147" s="86"/>
      <c r="K1147" s="86"/>
    </row>
    <row r="1148" spans="6:11" x14ac:dyDescent="0.2">
      <c r="F1148" s="151"/>
      <c r="G1148" s="86"/>
      <c r="H1148" s="86"/>
      <c r="I1148" s="86"/>
      <c r="J1148" s="86"/>
      <c r="K1148" s="86"/>
    </row>
    <row r="1149" spans="6:11" x14ac:dyDescent="0.2">
      <c r="F1149" s="151"/>
      <c r="G1149" s="86"/>
      <c r="H1149" s="86"/>
      <c r="I1149" s="86"/>
      <c r="J1149" s="86"/>
      <c r="K1149" s="86"/>
    </row>
    <row r="1150" spans="6:11" x14ac:dyDescent="0.2">
      <c r="F1150" s="151"/>
      <c r="G1150" s="86"/>
      <c r="H1150" s="86"/>
      <c r="I1150" s="86"/>
      <c r="J1150" s="86"/>
      <c r="K1150" s="86"/>
    </row>
    <row r="1151" spans="6:11" x14ac:dyDescent="0.2">
      <c r="F1151" s="151"/>
      <c r="G1151" s="86"/>
      <c r="H1151" s="86"/>
      <c r="I1151" s="86"/>
      <c r="J1151" s="86"/>
      <c r="K1151" s="86"/>
    </row>
    <row r="1152" spans="6:11" x14ac:dyDescent="0.2">
      <c r="F1152" s="151"/>
      <c r="G1152" s="86"/>
      <c r="H1152" s="86"/>
      <c r="I1152" s="86"/>
      <c r="J1152" s="86"/>
      <c r="K1152" s="86"/>
    </row>
    <row r="1153" spans="6:11" x14ac:dyDescent="0.2">
      <c r="F1153" s="151"/>
      <c r="G1153" s="86"/>
      <c r="H1153" s="86"/>
      <c r="I1153" s="86"/>
      <c r="J1153" s="86"/>
      <c r="K1153" s="86"/>
    </row>
    <row r="1154" spans="6:11" x14ac:dyDescent="0.2">
      <c r="F1154" s="151"/>
      <c r="G1154" s="86"/>
      <c r="H1154" s="86"/>
      <c r="I1154" s="86"/>
      <c r="J1154" s="86"/>
      <c r="K1154" s="86"/>
    </row>
    <row r="1155" spans="6:11" x14ac:dyDescent="0.2">
      <c r="F1155" s="151"/>
      <c r="G1155" s="86"/>
      <c r="H1155" s="86"/>
      <c r="I1155" s="86"/>
      <c r="J1155" s="86"/>
      <c r="K1155" s="86"/>
    </row>
    <row r="1156" spans="6:11" x14ac:dyDescent="0.2">
      <c r="F1156" s="151"/>
      <c r="G1156" s="86"/>
      <c r="H1156" s="86"/>
      <c r="I1156" s="86"/>
      <c r="J1156" s="86"/>
      <c r="K1156" s="86"/>
    </row>
    <row r="1157" spans="6:11" x14ac:dyDescent="0.2">
      <c r="F1157" s="151"/>
      <c r="G1157" s="86"/>
      <c r="H1157" s="86"/>
      <c r="I1157" s="86"/>
      <c r="J1157" s="86"/>
      <c r="K1157" s="86"/>
    </row>
    <row r="1158" spans="6:11" x14ac:dyDescent="0.2">
      <c r="F1158" s="151"/>
      <c r="G1158" s="86"/>
      <c r="H1158" s="86"/>
      <c r="I1158" s="86"/>
      <c r="J1158" s="86"/>
      <c r="K1158" s="86"/>
    </row>
    <row r="1159" spans="6:11" x14ac:dyDescent="0.2">
      <c r="F1159" s="151"/>
      <c r="G1159" s="86"/>
      <c r="H1159" s="86"/>
      <c r="I1159" s="86"/>
      <c r="J1159" s="86"/>
      <c r="K1159" s="86"/>
    </row>
    <row r="1160" spans="6:11" x14ac:dyDescent="0.2">
      <c r="F1160" s="151"/>
      <c r="G1160" s="86"/>
      <c r="H1160" s="86"/>
      <c r="I1160" s="86"/>
      <c r="J1160" s="86"/>
      <c r="K1160" s="86"/>
    </row>
    <row r="1161" spans="6:11" x14ac:dyDescent="0.2">
      <c r="F1161" s="151"/>
      <c r="G1161" s="86"/>
      <c r="H1161" s="86"/>
      <c r="I1161" s="86"/>
      <c r="J1161" s="86"/>
      <c r="K1161" s="86"/>
    </row>
    <row r="1162" spans="6:11" x14ac:dyDescent="0.2">
      <c r="F1162" s="151"/>
      <c r="G1162" s="86"/>
      <c r="H1162" s="86"/>
      <c r="I1162" s="86"/>
      <c r="J1162" s="86"/>
      <c r="K1162" s="86"/>
    </row>
    <row r="1163" spans="6:11" x14ac:dyDescent="0.2">
      <c r="F1163" s="151"/>
      <c r="G1163" s="86"/>
      <c r="H1163" s="86"/>
      <c r="I1163" s="86"/>
      <c r="J1163" s="86"/>
      <c r="K1163" s="86"/>
    </row>
    <row r="1164" spans="6:11" x14ac:dyDescent="0.2">
      <c r="F1164" s="151"/>
      <c r="G1164" s="86"/>
      <c r="H1164" s="86"/>
      <c r="I1164" s="86"/>
      <c r="J1164" s="86"/>
      <c r="K1164" s="86"/>
    </row>
    <row r="1165" spans="6:11" x14ac:dyDescent="0.2">
      <c r="F1165" s="151"/>
      <c r="G1165" s="86"/>
      <c r="H1165" s="86"/>
      <c r="I1165" s="86"/>
      <c r="J1165" s="86"/>
      <c r="K1165" s="86"/>
    </row>
    <row r="1166" spans="6:11" x14ac:dyDescent="0.2">
      <c r="F1166" s="151"/>
      <c r="G1166" s="86"/>
      <c r="H1166" s="86"/>
      <c r="I1166" s="86"/>
      <c r="J1166" s="86"/>
      <c r="K1166" s="86"/>
    </row>
    <row r="1167" spans="6:11" x14ac:dyDescent="0.2">
      <c r="F1167" s="151"/>
      <c r="G1167" s="86"/>
      <c r="H1167" s="86"/>
      <c r="I1167" s="86"/>
      <c r="J1167" s="86"/>
      <c r="K1167" s="86"/>
    </row>
    <row r="1168" spans="6:11" x14ac:dyDescent="0.2">
      <c r="F1168" s="151"/>
      <c r="G1168" s="86"/>
      <c r="H1168" s="86"/>
      <c r="I1168" s="86"/>
      <c r="J1168" s="86"/>
      <c r="K1168" s="86"/>
    </row>
    <row r="1169" spans="6:11" x14ac:dyDescent="0.2">
      <c r="F1169" s="151"/>
      <c r="G1169" s="86"/>
      <c r="H1169" s="86"/>
      <c r="I1169" s="86"/>
      <c r="J1169" s="86"/>
      <c r="K1169" s="86"/>
    </row>
    <row r="1170" spans="6:11" x14ac:dyDescent="0.2">
      <c r="F1170" s="151"/>
      <c r="G1170" s="86"/>
      <c r="H1170" s="86"/>
      <c r="I1170" s="86"/>
      <c r="J1170" s="86"/>
      <c r="K1170" s="86"/>
    </row>
    <row r="1171" spans="6:11" x14ac:dyDescent="0.2">
      <c r="F1171" s="151"/>
      <c r="G1171" s="86"/>
      <c r="H1171" s="86"/>
      <c r="I1171" s="86"/>
      <c r="J1171" s="86"/>
      <c r="K1171" s="86"/>
    </row>
    <row r="1172" spans="6:11" x14ac:dyDescent="0.2">
      <c r="F1172" s="151"/>
      <c r="G1172" s="86"/>
      <c r="H1172" s="86"/>
      <c r="I1172" s="86"/>
      <c r="J1172" s="86"/>
      <c r="K1172" s="86"/>
    </row>
    <row r="1173" spans="6:11" x14ac:dyDescent="0.2">
      <c r="F1173" s="151"/>
      <c r="G1173" s="86"/>
      <c r="H1173" s="86"/>
      <c r="I1173" s="86"/>
      <c r="J1173" s="86"/>
      <c r="K1173" s="86"/>
    </row>
    <row r="1174" spans="6:11" x14ac:dyDescent="0.2">
      <c r="F1174" s="151"/>
      <c r="G1174" s="86"/>
      <c r="H1174" s="86"/>
      <c r="I1174" s="86"/>
      <c r="J1174" s="86"/>
      <c r="K1174" s="86"/>
    </row>
    <row r="1175" spans="6:11" x14ac:dyDescent="0.2">
      <c r="F1175" s="151"/>
      <c r="G1175" s="86"/>
      <c r="H1175" s="86"/>
      <c r="I1175" s="86"/>
      <c r="J1175" s="86"/>
      <c r="K1175" s="86"/>
    </row>
    <row r="1176" spans="6:11" x14ac:dyDescent="0.2">
      <c r="F1176" s="151"/>
      <c r="G1176" s="86"/>
      <c r="H1176" s="86"/>
      <c r="I1176" s="86"/>
      <c r="J1176" s="86"/>
      <c r="K1176" s="86"/>
    </row>
    <row r="1177" spans="6:11" x14ac:dyDescent="0.2">
      <c r="F1177" s="151"/>
      <c r="G1177" s="86"/>
      <c r="H1177" s="86"/>
      <c r="I1177" s="86"/>
      <c r="J1177" s="86"/>
      <c r="K1177" s="86"/>
    </row>
    <row r="1178" spans="6:11" x14ac:dyDescent="0.2">
      <c r="F1178" s="151"/>
      <c r="G1178" s="86"/>
      <c r="H1178" s="86"/>
      <c r="I1178" s="86"/>
      <c r="J1178" s="86"/>
      <c r="K1178" s="86"/>
    </row>
    <row r="1179" spans="6:11" x14ac:dyDescent="0.2">
      <c r="F1179" s="151"/>
      <c r="G1179" s="86"/>
      <c r="H1179" s="86"/>
      <c r="I1179" s="86"/>
      <c r="J1179" s="86"/>
      <c r="K1179" s="86"/>
    </row>
    <row r="1180" spans="6:11" x14ac:dyDescent="0.2">
      <c r="F1180" s="151"/>
      <c r="G1180" s="86"/>
      <c r="H1180" s="86"/>
      <c r="I1180" s="86"/>
      <c r="J1180" s="86"/>
      <c r="K1180" s="86"/>
    </row>
    <row r="1181" spans="6:11" x14ac:dyDescent="0.2">
      <c r="F1181" s="151"/>
      <c r="G1181" s="86"/>
      <c r="H1181" s="86"/>
      <c r="I1181" s="86"/>
      <c r="J1181" s="86"/>
      <c r="K1181" s="86"/>
    </row>
    <row r="1182" spans="6:11" x14ac:dyDescent="0.2">
      <c r="F1182" s="151"/>
      <c r="G1182" s="86"/>
      <c r="H1182" s="86"/>
      <c r="I1182" s="86"/>
      <c r="J1182" s="86"/>
      <c r="K1182" s="86"/>
    </row>
    <row r="1183" spans="6:11" x14ac:dyDescent="0.2">
      <c r="F1183" s="151"/>
      <c r="G1183" s="86"/>
      <c r="H1183" s="86"/>
      <c r="I1183" s="86"/>
      <c r="J1183" s="86"/>
      <c r="K1183" s="86"/>
    </row>
    <row r="1184" spans="6:11" x14ac:dyDescent="0.2">
      <c r="F1184" s="151"/>
      <c r="G1184" s="86"/>
      <c r="H1184" s="86"/>
      <c r="I1184" s="86"/>
      <c r="J1184" s="86"/>
      <c r="K1184" s="86"/>
    </row>
    <row r="1185" spans="6:11" x14ac:dyDescent="0.2">
      <c r="F1185" s="151"/>
      <c r="G1185" s="86"/>
      <c r="H1185" s="86"/>
      <c r="I1185" s="86"/>
      <c r="J1185" s="86"/>
      <c r="K1185" s="86"/>
    </row>
    <row r="1186" spans="6:11" x14ac:dyDescent="0.2">
      <c r="F1186" s="151"/>
      <c r="G1186" s="86"/>
      <c r="H1186" s="86"/>
      <c r="I1186" s="86"/>
      <c r="J1186" s="86"/>
      <c r="K1186" s="86"/>
    </row>
    <row r="1187" spans="6:11" x14ac:dyDescent="0.2">
      <c r="F1187" s="151"/>
      <c r="G1187" s="86"/>
      <c r="H1187" s="86"/>
      <c r="I1187" s="86"/>
      <c r="J1187" s="86"/>
      <c r="K1187" s="86"/>
    </row>
    <row r="1188" spans="6:11" x14ac:dyDescent="0.2">
      <c r="F1188" s="151"/>
      <c r="G1188" s="86"/>
      <c r="H1188" s="86"/>
      <c r="I1188" s="86"/>
      <c r="J1188" s="86"/>
      <c r="K1188" s="86"/>
    </row>
    <row r="1189" spans="6:11" x14ac:dyDescent="0.2">
      <c r="F1189" s="151"/>
      <c r="G1189" s="86"/>
      <c r="H1189" s="86"/>
      <c r="I1189" s="86"/>
      <c r="J1189" s="86"/>
      <c r="K1189" s="86"/>
    </row>
    <row r="1190" spans="6:11" x14ac:dyDescent="0.2">
      <c r="F1190" s="151"/>
      <c r="G1190" s="86"/>
      <c r="H1190" s="86"/>
      <c r="I1190" s="86"/>
      <c r="J1190" s="86"/>
      <c r="K1190" s="86"/>
    </row>
    <row r="1191" spans="6:11" x14ac:dyDescent="0.2">
      <c r="F1191" s="151"/>
      <c r="G1191" s="86"/>
      <c r="H1191" s="86"/>
      <c r="I1191" s="86"/>
      <c r="J1191" s="86"/>
      <c r="K1191" s="86"/>
    </row>
    <row r="1192" spans="6:11" x14ac:dyDescent="0.2">
      <c r="F1192" s="151"/>
      <c r="G1192" s="86"/>
      <c r="H1192" s="86"/>
      <c r="I1192" s="86"/>
      <c r="J1192" s="86"/>
      <c r="K1192" s="86"/>
    </row>
    <row r="1193" spans="6:11" x14ac:dyDescent="0.2">
      <c r="F1193" s="151"/>
      <c r="G1193" s="86"/>
      <c r="H1193" s="86"/>
      <c r="I1193" s="86"/>
      <c r="J1193" s="86"/>
      <c r="K1193" s="86"/>
    </row>
    <row r="1194" spans="6:11" x14ac:dyDescent="0.2">
      <c r="F1194" s="151"/>
      <c r="G1194" s="86"/>
      <c r="H1194" s="86"/>
      <c r="I1194" s="86"/>
      <c r="J1194" s="86"/>
      <c r="K1194" s="86"/>
    </row>
    <row r="1195" spans="6:11" x14ac:dyDescent="0.2">
      <c r="F1195" s="151"/>
      <c r="G1195" s="86"/>
      <c r="H1195" s="86"/>
      <c r="I1195" s="86"/>
      <c r="J1195" s="86"/>
      <c r="K1195" s="86"/>
    </row>
    <row r="1196" spans="6:11" x14ac:dyDescent="0.2">
      <c r="F1196" s="151"/>
      <c r="G1196" s="86"/>
      <c r="H1196" s="86"/>
      <c r="I1196" s="86"/>
      <c r="J1196" s="86"/>
      <c r="K1196" s="86"/>
    </row>
    <row r="1197" spans="6:11" x14ac:dyDescent="0.2">
      <c r="F1197" s="151"/>
      <c r="G1197" s="86"/>
      <c r="H1197" s="86"/>
      <c r="I1197" s="86"/>
      <c r="J1197" s="86"/>
      <c r="K1197" s="86"/>
    </row>
    <row r="1198" spans="6:11" x14ac:dyDescent="0.2">
      <c r="F1198" s="151"/>
      <c r="G1198" s="86"/>
      <c r="H1198" s="86"/>
      <c r="I1198" s="86"/>
      <c r="J1198" s="86"/>
      <c r="K1198" s="86"/>
    </row>
    <row r="1199" spans="6:11" x14ac:dyDescent="0.2">
      <c r="F1199" s="151"/>
      <c r="G1199" s="86"/>
      <c r="H1199" s="86"/>
      <c r="I1199" s="86"/>
      <c r="J1199" s="86"/>
      <c r="K1199" s="86"/>
    </row>
    <row r="1200" spans="6:11" x14ac:dyDescent="0.2">
      <c r="F1200" s="151"/>
      <c r="G1200" s="86"/>
      <c r="H1200" s="86"/>
      <c r="I1200" s="86"/>
      <c r="J1200" s="86"/>
      <c r="K1200" s="86"/>
    </row>
    <row r="1201" spans="6:11" x14ac:dyDescent="0.2">
      <c r="F1201" s="151"/>
      <c r="G1201" s="86"/>
      <c r="H1201" s="86"/>
      <c r="I1201" s="86"/>
      <c r="J1201" s="86"/>
      <c r="K1201" s="86"/>
    </row>
    <row r="1202" spans="6:11" x14ac:dyDescent="0.2">
      <c r="F1202" s="151"/>
      <c r="G1202" s="86"/>
      <c r="H1202" s="86"/>
      <c r="I1202" s="86"/>
      <c r="J1202" s="86"/>
      <c r="K1202" s="86"/>
    </row>
    <row r="1203" spans="6:11" x14ac:dyDescent="0.2">
      <c r="F1203" s="151"/>
      <c r="G1203" s="86"/>
      <c r="H1203" s="86"/>
      <c r="I1203" s="86"/>
      <c r="J1203" s="86"/>
      <c r="K1203" s="86"/>
    </row>
    <row r="1204" spans="6:11" x14ac:dyDescent="0.2">
      <c r="F1204" s="151"/>
      <c r="G1204" s="86"/>
      <c r="H1204" s="86"/>
      <c r="I1204" s="86"/>
      <c r="J1204" s="86"/>
      <c r="K1204" s="86"/>
    </row>
    <row r="1205" spans="6:11" x14ac:dyDescent="0.2">
      <c r="F1205" s="151"/>
      <c r="G1205" s="86"/>
      <c r="H1205" s="86"/>
      <c r="I1205" s="86"/>
      <c r="J1205" s="86"/>
      <c r="K1205" s="86"/>
    </row>
    <row r="1206" spans="6:11" x14ac:dyDescent="0.2">
      <c r="F1206" s="151"/>
      <c r="G1206" s="86"/>
      <c r="H1206" s="86"/>
      <c r="I1206" s="86"/>
      <c r="J1206" s="86"/>
      <c r="K1206" s="86"/>
    </row>
    <row r="1207" spans="6:11" x14ac:dyDescent="0.2">
      <c r="F1207" s="151"/>
      <c r="G1207" s="86"/>
      <c r="H1207" s="86"/>
      <c r="I1207" s="86"/>
      <c r="J1207" s="86"/>
      <c r="K1207" s="86"/>
    </row>
    <row r="1208" spans="6:11" x14ac:dyDescent="0.2">
      <c r="F1208" s="151"/>
      <c r="G1208" s="86"/>
      <c r="H1208" s="86"/>
      <c r="I1208" s="86"/>
      <c r="J1208" s="86"/>
      <c r="K1208" s="86"/>
    </row>
    <row r="1209" spans="6:11" x14ac:dyDescent="0.2">
      <c r="F1209" s="151"/>
      <c r="G1209" s="86"/>
      <c r="H1209" s="86"/>
      <c r="I1209" s="86"/>
      <c r="J1209" s="86"/>
      <c r="K1209" s="86"/>
    </row>
    <row r="1210" spans="6:11" x14ac:dyDescent="0.2">
      <c r="F1210" s="151"/>
      <c r="G1210" s="86"/>
      <c r="H1210" s="86"/>
      <c r="I1210" s="86"/>
      <c r="J1210" s="86"/>
      <c r="K1210" s="86"/>
    </row>
    <row r="1211" spans="6:11" x14ac:dyDescent="0.2">
      <c r="F1211" s="151"/>
      <c r="G1211" s="86"/>
      <c r="H1211" s="86"/>
      <c r="I1211" s="86"/>
      <c r="J1211" s="86"/>
      <c r="K1211" s="86"/>
    </row>
    <row r="1212" spans="6:11" x14ac:dyDescent="0.2">
      <c r="F1212" s="151"/>
      <c r="G1212" s="86"/>
      <c r="H1212" s="86"/>
      <c r="I1212" s="86"/>
      <c r="J1212" s="86"/>
      <c r="K1212" s="86"/>
    </row>
    <row r="1213" spans="6:11" x14ac:dyDescent="0.2">
      <c r="F1213" s="151"/>
      <c r="G1213" s="86"/>
      <c r="H1213" s="86"/>
      <c r="I1213" s="86"/>
      <c r="J1213" s="86"/>
      <c r="K1213" s="86"/>
    </row>
    <row r="1214" spans="6:11" x14ac:dyDescent="0.2">
      <c r="F1214" s="151"/>
      <c r="G1214" s="86"/>
      <c r="H1214" s="86"/>
      <c r="I1214" s="86"/>
      <c r="J1214" s="86"/>
      <c r="K1214" s="86"/>
    </row>
    <row r="1215" spans="6:11" x14ac:dyDescent="0.2">
      <c r="F1215" s="151"/>
      <c r="G1215" s="86"/>
      <c r="H1215" s="86"/>
      <c r="I1215" s="86"/>
      <c r="J1215" s="86"/>
      <c r="K1215" s="86"/>
    </row>
    <row r="1216" spans="6:11" x14ac:dyDescent="0.2">
      <c r="F1216" s="151"/>
      <c r="G1216" s="86"/>
      <c r="H1216" s="86"/>
      <c r="I1216" s="86"/>
      <c r="J1216" s="86"/>
      <c r="K1216" s="86"/>
    </row>
    <row r="1217" spans="6:11" x14ac:dyDescent="0.2">
      <c r="F1217" s="151"/>
      <c r="G1217" s="86"/>
      <c r="H1217" s="86"/>
      <c r="I1217" s="86"/>
      <c r="J1217" s="86"/>
      <c r="K1217" s="86"/>
    </row>
    <row r="1218" spans="6:11" x14ac:dyDescent="0.2">
      <c r="F1218" s="151"/>
      <c r="G1218" s="86"/>
      <c r="H1218" s="86"/>
      <c r="I1218" s="86"/>
      <c r="J1218" s="86"/>
      <c r="K1218" s="86"/>
    </row>
    <row r="1219" spans="6:11" x14ac:dyDescent="0.2">
      <c r="F1219" s="151"/>
      <c r="G1219" s="86"/>
      <c r="H1219" s="86"/>
      <c r="I1219" s="86"/>
      <c r="J1219" s="86"/>
      <c r="K1219" s="86"/>
    </row>
    <row r="1220" spans="6:11" x14ac:dyDescent="0.2">
      <c r="F1220" s="151"/>
      <c r="G1220" s="86"/>
      <c r="H1220" s="86"/>
      <c r="I1220" s="86"/>
      <c r="J1220" s="86"/>
      <c r="K1220" s="86"/>
    </row>
    <row r="1221" spans="6:11" x14ac:dyDescent="0.2">
      <c r="F1221" s="151"/>
      <c r="G1221" s="86"/>
      <c r="H1221" s="86"/>
      <c r="I1221" s="86"/>
      <c r="J1221" s="86"/>
      <c r="K1221" s="86"/>
    </row>
    <row r="1222" spans="6:11" x14ac:dyDescent="0.2">
      <c r="F1222" s="151"/>
      <c r="G1222" s="86"/>
      <c r="H1222" s="86"/>
      <c r="I1222" s="86"/>
      <c r="J1222" s="86"/>
      <c r="K1222" s="86"/>
    </row>
    <row r="1223" spans="6:11" x14ac:dyDescent="0.2">
      <c r="F1223" s="151"/>
      <c r="G1223" s="86"/>
      <c r="H1223" s="86"/>
      <c r="I1223" s="86"/>
      <c r="J1223" s="86"/>
      <c r="K1223" s="86"/>
    </row>
    <row r="1224" spans="6:11" x14ac:dyDescent="0.2">
      <c r="F1224" s="151"/>
      <c r="G1224" s="86"/>
      <c r="H1224" s="86"/>
      <c r="I1224" s="86"/>
      <c r="J1224" s="86"/>
      <c r="K1224" s="86"/>
    </row>
    <row r="1225" spans="6:11" x14ac:dyDescent="0.2">
      <c r="F1225" s="151"/>
      <c r="G1225" s="86"/>
      <c r="H1225" s="86"/>
      <c r="I1225" s="86"/>
      <c r="J1225" s="86"/>
      <c r="K1225" s="86"/>
    </row>
    <row r="1226" spans="6:11" x14ac:dyDescent="0.2">
      <c r="F1226" s="151"/>
      <c r="G1226" s="86"/>
      <c r="H1226" s="86"/>
      <c r="I1226" s="86"/>
      <c r="J1226" s="86"/>
      <c r="K1226" s="86"/>
    </row>
    <row r="1227" spans="6:11" x14ac:dyDescent="0.2">
      <c r="F1227" s="151"/>
      <c r="G1227" s="86"/>
      <c r="H1227" s="86"/>
      <c r="I1227" s="86"/>
      <c r="J1227" s="86"/>
      <c r="K1227" s="86"/>
    </row>
    <row r="1228" spans="6:11" x14ac:dyDescent="0.2">
      <c r="F1228" s="151"/>
      <c r="G1228" s="86"/>
      <c r="H1228" s="86"/>
      <c r="I1228" s="86"/>
      <c r="J1228" s="86"/>
      <c r="K1228" s="86"/>
    </row>
    <row r="1229" spans="6:11" x14ac:dyDescent="0.2">
      <c r="F1229" s="151"/>
      <c r="G1229" s="86"/>
      <c r="H1229" s="86"/>
      <c r="I1229" s="86"/>
      <c r="J1229" s="86"/>
      <c r="K1229" s="86"/>
    </row>
    <row r="1230" spans="6:11" x14ac:dyDescent="0.2">
      <c r="F1230" s="151"/>
      <c r="G1230" s="86"/>
      <c r="H1230" s="86"/>
      <c r="I1230" s="86"/>
      <c r="J1230" s="86"/>
      <c r="K1230" s="86"/>
    </row>
    <row r="1231" spans="6:11" x14ac:dyDescent="0.2">
      <c r="F1231" s="151"/>
      <c r="G1231" s="86"/>
      <c r="H1231" s="86"/>
      <c r="I1231" s="86"/>
      <c r="J1231" s="86"/>
      <c r="K1231" s="86"/>
    </row>
    <row r="1232" spans="6:11" x14ac:dyDescent="0.2">
      <c r="F1232" s="151"/>
      <c r="G1232" s="86"/>
      <c r="H1232" s="86"/>
      <c r="I1232" s="86"/>
      <c r="J1232" s="86"/>
      <c r="K1232" s="86"/>
    </row>
    <row r="1233" spans="6:11" x14ac:dyDescent="0.2">
      <c r="F1233" s="151"/>
      <c r="G1233" s="86"/>
      <c r="H1233" s="86"/>
      <c r="I1233" s="86"/>
      <c r="J1233" s="86"/>
      <c r="K1233" s="86"/>
    </row>
    <row r="1234" spans="6:11" x14ac:dyDescent="0.2">
      <c r="F1234" s="151"/>
      <c r="G1234" s="86"/>
      <c r="H1234" s="86"/>
      <c r="I1234" s="86"/>
      <c r="J1234" s="86"/>
      <c r="K1234" s="86"/>
    </row>
    <row r="1235" spans="6:11" x14ac:dyDescent="0.2">
      <c r="F1235" s="151"/>
      <c r="G1235" s="86"/>
      <c r="H1235" s="86"/>
      <c r="I1235" s="86"/>
      <c r="J1235" s="86"/>
      <c r="K1235" s="86"/>
    </row>
    <row r="1236" spans="6:11" x14ac:dyDescent="0.2">
      <c r="F1236" s="151"/>
      <c r="G1236" s="86"/>
      <c r="H1236" s="86"/>
      <c r="I1236" s="86"/>
      <c r="J1236" s="86"/>
      <c r="K1236" s="86"/>
    </row>
    <row r="1237" spans="6:11" x14ac:dyDescent="0.2">
      <c r="F1237" s="151"/>
      <c r="G1237" s="86"/>
      <c r="H1237" s="86"/>
      <c r="I1237" s="86"/>
      <c r="J1237" s="86"/>
      <c r="K1237" s="86"/>
    </row>
    <row r="1238" spans="6:11" x14ac:dyDescent="0.2">
      <c r="F1238" s="151"/>
      <c r="G1238" s="86"/>
      <c r="H1238" s="86"/>
      <c r="I1238" s="86"/>
      <c r="J1238" s="86"/>
      <c r="K1238" s="86"/>
    </row>
    <row r="1239" spans="6:11" x14ac:dyDescent="0.2">
      <c r="F1239" s="151"/>
      <c r="G1239" s="86"/>
      <c r="H1239" s="86"/>
      <c r="I1239" s="86"/>
      <c r="J1239" s="86"/>
      <c r="K1239" s="86"/>
    </row>
    <row r="1240" spans="6:11" x14ac:dyDescent="0.2">
      <c r="F1240" s="151"/>
      <c r="G1240" s="86"/>
      <c r="H1240" s="86"/>
      <c r="I1240" s="86"/>
      <c r="J1240" s="86"/>
      <c r="K1240" s="86"/>
    </row>
    <row r="1241" spans="6:11" x14ac:dyDescent="0.2">
      <c r="F1241" s="151"/>
      <c r="G1241" s="86"/>
      <c r="H1241" s="86"/>
      <c r="I1241" s="86"/>
      <c r="J1241" s="86"/>
      <c r="K1241" s="86"/>
    </row>
    <row r="1242" spans="6:11" x14ac:dyDescent="0.2">
      <c r="F1242" s="151"/>
      <c r="G1242" s="86"/>
      <c r="H1242" s="86"/>
      <c r="I1242" s="86"/>
      <c r="J1242" s="86"/>
      <c r="K1242" s="86"/>
    </row>
    <row r="1243" spans="6:11" x14ac:dyDescent="0.2">
      <c r="F1243" s="151"/>
      <c r="G1243" s="86"/>
      <c r="H1243" s="86"/>
      <c r="I1243" s="86"/>
      <c r="J1243" s="86"/>
      <c r="K1243" s="86"/>
    </row>
    <row r="1244" spans="6:11" x14ac:dyDescent="0.2">
      <c r="F1244" s="151"/>
      <c r="G1244" s="86"/>
      <c r="H1244" s="86"/>
      <c r="I1244" s="86"/>
      <c r="J1244" s="86"/>
      <c r="K1244" s="86"/>
    </row>
    <row r="1245" spans="6:11" x14ac:dyDescent="0.2">
      <c r="F1245" s="151"/>
      <c r="G1245" s="86"/>
      <c r="H1245" s="86"/>
      <c r="I1245" s="86"/>
      <c r="J1245" s="86"/>
      <c r="K1245" s="86"/>
    </row>
    <row r="1246" spans="6:11" x14ac:dyDescent="0.2">
      <c r="F1246" s="151"/>
      <c r="G1246" s="86"/>
      <c r="H1246" s="86"/>
      <c r="I1246" s="86"/>
      <c r="J1246" s="86"/>
      <c r="K1246" s="86"/>
    </row>
    <row r="1247" spans="6:11" x14ac:dyDescent="0.2">
      <c r="F1247" s="151"/>
      <c r="G1247" s="86"/>
      <c r="H1247" s="86"/>
      <c r="I1247" s="86"/>
      <c r="J1247" s="86"/>
      <c r="K1247" s="86"/>
    </row>
    <row r="1248" spans="6:11" x14ac:dyDescent="0.2">
      <c r="F1248" s="151"/>
      <c r="G1248" s="86"/>
      <c r="H1248" s="86"/>
      <c r="I1248" s="86"/>
      <c r="J1248" s="86"/>
      <c r="K1248" s="86"/>
    </row>
    <row r="1249" spans="6:11" x14ac:dyDescent="0.2">
      <c r="F1249" s="151"/>
      <c r="G1249" s="86"/>
      <c r="H1249" s="86"/>
      <c r="I1249" s="86"/>
      <c r="J1249" s="86"/>
      <c r="K1249" s="86"/>
    </row>
    <row r="1250" spans="6:11" x14ac:dyDescent="0.2">
      <c r="F1250" s="151"/>
      <c r="G1250" s="86"/>
      <c r="H1250" s="86"/>
      <c r="I1250" s="86"/>
      <c r="J1250" s="86"/>
      <c r="K1250" s="86"/>
    </row>
    <row r="1251" spans="6:11" x14ac:dyDescent="0.2">
      <c r="F1251" s="151"/>
      <c r="G1251" s="86"/>
      <c r="H1251" s="86"/>
      <c r="I1251" s="86"/>
      <c r="J1251" s="86"/>
      <c r="K1251" s="86"/>
    </row>
    <row r="1252" spans="6:11" x14ac:dyDescent="0.2">
      <c r="F1252" s="151"/>
      <c r="G1252" s="86"/>
      <c r="H1252" s="86"/>
      <c r="I1252" s="86"/>
      <c r="J1252" s="86"/>
      <c r="K1252" s="86"/>
    </row>
    <row r="1253" spans="6:11" x14ac:dyDescent="0.2">
      <c r="F1253" s="151"/>
      <c r="G1253" s="86"/>
      <c r="H1253" s="86"/>
      <c r="I1253" s="86"/>
      <c r="J1253" s="86"/>
      <c r="K1253" s="86"/>
    </row>
    <row r="1254" spans="6:11" x14ac:dyDescent="0.2">
      <c r="F1254" s="151"/>
      <c r="G1254" s="86"/>
      <c r="H1254" s="86"/>
      <c r="I1254" s="86"/>
      <c r="J1254" s="86"/>
      <c r="K1254" s="86"/>
    </row>
    <row r="1255" spans="6:11" x14ac:dyDescent="0.2">
      <c r="F1255" s="151"/>
      <c r="G1255" s="86"/>
      <c r="H1255" s="86"/>
      <c r="I1255" s="86"/>
      <c r="J1255" s="86"/>
      <c r="K1255" s="86"/>
    </row>
    <row r="1256" spans="6:11" x14ac:dyDescent="0.2">
      <c r="F1256" s="151"/>
      <c r="G1256" s="86"/>
      <c r="H1256" s="86"/>
      <c r="I1256" s="86"/>
      <c r="J1256" s="86"/>
      <c r="K1256" s="86"/>
    </row>
    <row r="1257" spans="6:11" x14ac:dyDescent="0.2">
      <c r="F1257" s="151"/>
      <c r="G1257" s="86"/>
      <c r="H1257" s="86"/>
      <c r="I1257" s="86"/>
      <c r="J1257" s="86"/>
      <c r="K1257" s="86"/>
    </row>
    <row r="1258" spans="6:11" x14ac:dyDescent="0.2">
      <c r="F1258" s="151"/>
      <c r="G1258" s="86"/>
      <c r="H1258" s="86"/>
      <c r="I1258" s="86"/>
      <c r="J1258" s="86"/>
      <c r="K1258" s="86"/>
    </row>
    <row r="1259" spans="6:11" x14ac:dyDescent="0.2">
      <c r="F1259" s="151"/>
      <c r="G1259" s="86"/>
      <c r="H1259" s="86"/>
      <c r="I1259" s="86"/>
      <c r="J1259" s="86"/>
      <c r="K1259" s="86"/>
    </row>
    <row r="1260" spans="6:11" x14ac:dyDescent="0.2">
      <c r="F1260" s="151"/>
      <c r="G1260" s="86"/>
      <c r="H1260" s="86"/>
      <c r="I1260" s="86"/>
      <c r="J1260" s="86"/>
      <c r="K1260" s="86"/>
    </row>
    <row r="1261" spans="6:11" x14ac:dyDescent="0.2">
      <c r="F1261" s="151"/>
      <c r="G1261" s="86"/>
      <c r="H1261" s="86"/>
      <c r="I1261" s="86"/>
      <c r="J1261" s="86"/>
      <c r="K1261" s="86"/>
    </row>
    <row r="1262" spans="6:11" x14ac:dyDescent="0.2">
      <c r="F1262" s="151"/>
      <c r="G1262" s="86"/>
      <c r="H1262" s="86"/>
      <c r="I1262" s="86"/>
      <c r="J1262" s="86"/>
      <c r="K1262" s="86"/>
    </row>
    <row r="1263" spans="6:11" x14ac:dyDescent="0.2">
      <c r="F1263" s="151"/>
      <c r="G1263" s="86"/>
      <c r="H1263" s="86"/>
      <c r="I1263" s="86"/>
      <c r="J1263" s="86"/>
      <c r="K1263" s="86"/>
    </row>
    <row r="1264" spans="6:11" x14ac:dyDescent="0.2">
      <c r="F1264" s="151"/>
      <c r="G1264" s="86"/>
      <c r="H1264" s="86"/>
      <c r="I1264" s="86"/>
      <c r="J1264" s="86"/>
      <c r="K1264" s="86"/>
    </row>
    <row r="1265" spans="6:11" x14ac:dyDescent="0.2">
      <c r="F1265" s="151"/>
      <c r="G1265" s="86"/>
      <c r="H1265" s="86"/>
      <c r="I1265" s="86"/>
      <c r="J1265" s="86"/>
      <c r="K1265" s="86"/>
    </row>
    <row r="1266" spans="6:11" x14ac:dyDescent="0.2">
      <c r="F1266" s="151"/>
      <c r="G1266" s="86"/>
      <c r="H1266" s="86"/>
      <c r="I1266" s="86"/>
      <c r="J1266" s="86"/>
      <c r="K1266" s="86"/>
    </row>
    <row r="1267" spans="6:11" x14ac:dyDescent="0.2">
      <c r="F1267" s="151"/>
      <c r="G1267" s="86"/>
      <c r="H1267" s="86"/>
      <c r="I1267" s="86"/>
      <c r="J1267" s="86"/>
      <c r="K1267" s="86"/>
    </row>
    <row r="1268" spans="6:11" x14ac:dyDescent="0.2">
      <c r="F1268" s="151"/>
      <c r="G1268" s="86"/>
      <c r="H1268" s="86"/>
      <c r="I1268" s="86"/>
      <c r="J1268" s="86"/>
      <c r="K1268" s="86"/>
    </row>
    <row r="1269" spans="6:11" x14ac:dyDescent="0.2">
      <c r="F1269" s="151"/>
      <c r="G1269" s="86"/>
      <c r="H1269" s="86"/>
      <c r="I1269" s="86"/>
      <c r="J1269" s="86"/>
      <c r="K1269" s="86"/>
    </row>
    <row r="1270" spans="6:11" x14ac:dyDescent="0.2">
      <c r="F1270" s="151"/>
      <c r="G1270" s="86"/>
      <c r="H1270" s="86"/>
      <c r="I1270" s="86"/>
      <c r="J1270" s="86"/>
      <c r="K1270" s="86"/>
    </row>
    <row r="1271" spans="6:11" x14ac:dyDescent="0.2">
      <c r="F1271" s="151"/>
      <c r="G1271" s="86"/>
      <c r="H1271" s="86"/>
      <c r="I1271" s="86"/>
      <c r="J1271" s="86"/>
      <c r="K1271" s="86"/>
    </row>
    <row r="1272" spans="6:11" x14ac:dyDescent="0.2">
      <c r="F1272" s="151"/>
      <c r="G1272" s="86"/>
      <c r="H1272" s="86"/>
      <c r="I1272" s="86"/>
      <c r="J1272" s="86"/>
      <c r="K1272" s="86"/>
    </row>
    <row r="1273" spans="6:11" x14ac:dyDescent="0.2">
      <c r="F1273" s="151"/>
      <c r="G1273" s="86"/>
      <c r="H1273" s="86"/>
      <c r="I1273" s="86"/>
      <c r="J1273" s="86"/>
      <c r="K1273" s="86"/>
    </row>
    <row r="1274" spans="6:11" x14ac:dyDescent="0.2">
      <c r="F1274" s="151"/>
      <c r="G1274" s="86"/>
      <c r="H1274" s="86"/>
      <c r="I1274" s="86"/>
      <c r="J1274" s="86"/>
      <c r="K1274" s="86"/>
    </row>
    <row r="1275" spans="6:11" x14ac:dyDescent="0.2">
      <c r="F1275" s="151"/>
      <c r="G1275" s="86"/>
      <c r="H1275" s="86"/>
      <c r="I1275" s="86"/>
      <c r="J1275" s="86"/>
      <c r="K1275" s="86"/>
    </row>
    <row r="1276" spans="6:11" x14ac:dyDescent="0.2">
      <c r="F1276" s="151"/>
      <c r="G1276" s="86"/>
      <c r="H1276" s="86"/>
      <c r="I1276" s="86"/>
      <c r="J1276" s="86"/>
      <c r="K1276" s="86"/>
    </row>
    <row r="1277" spans="6:11" x14ac:dyDescent="0.2">
      <c r="F1277" s="151"/>
      <c r="G1277" s="86"/>
      <c r="H1277" s="86"/>
      <c r="I1277" s="86"/>
      <c r="J1277" s="86"/>
      <c r="K1277" s="86"/>
    </row>
    <row r="1278" spans="6:11" x14ac:dyDescent="0.2">
      <c r="F1278" s="151"/>
      <c r="G1278" s="86"/>
      <c r="H1278" s="86"/>
      <c r="I1278" s="86"/>
      <c r="J1278" s="86"/>
      <c r="K1278" s="86"/>
    </row>
    <row r="1279" spans="6:11" x14ac:dyDescent="0.2">
      <c r="F1279" s="151"/>
      <c r="G1279" s="86"/>
      <c r="H1279" s="86"/>
      <c r="I1279" s="86"/>
      <c r="J1279" s="86"/>
      <c r="K1279" s="86"/>
    </row>
    <row r="1280" spans="6:11" x14ac:dyDescent="0.2">
      <c r="F1280" s="151"/>
      <c r="G1280" s="86"/>
      <c r="H1280" s="86"/>
      <c r="I1280" s="86"/>
      <c r="J1280" s="86"/>
      <c r="K1280" s="86"/>
    </row>
    <row r="1281" spans="6:11" x14ac:dyDescent="0.2">
      <c r="F1281" s="151"/>
      <c r="G1281" s="86"/>
      <c r="H1281" s="86"/>
      <c r="I1281" s="86"/>
      <c r="J1281" s="86"/>
      <c r="K1281" s="86"/>
    </row>
    <row r="1282" spans="6:11" x14ac:dyDescent="0.2">
      <c r="F1282" s="151"/>
      <c r="G1282" s="86"/>
      <c r="H1282" s="86"/>
      <c r="I1282" s="86"/>
      <c r="J1282" s="86"/>
      <c r="K1282" s="86"/>
    </row>
    <row r="1283" spans="6:11" x14ac:dyDescent="0.2">
      <c r="F1283" s="151"/>
      <c r="G1283" s="86"/>
      <c r="H1283" s="86"/>
      <c r="I1283" s="86"/>
      <c r="J1283" s="86"/>
      <c r="K1283" s="86"/>
    </row>
    <row r="1284" spans="6:11" x14ac:dyDescent="0.2">
      <c r="F1284" s="151"/>
      <c r="G1284" s="86"/>
      <c r="H1284" s="86"/>
      <c r="I1284" s="86"/>
      <c r="J1284" s="86"/>
      <c r="K1284" s="86"/>
    </row>
    <row r="1285" spans="6:11" x14ac:dyDescent="0.2">
      <c r="F1285" s="151"/>
      <c r="G1285" s="86"/>
      <c r="H1285" s="86"/>
      <c r="I1285" s="86"/>
      <c r="J1285" s="86"/>
      <c r="K1285" s="86"/>
    </row>
    <row r="1286" spans="6:11" x14ac:dyDescent="0.2">
      <c r="F1286" s="151"/>
      <c r="G1286" s="86"/>
      <c r="H1286" s="86"/>
      <c r="I1286" s="86"/>
      <c r="J1286" s="86"/>
      <c r="K1286" s="86"/>
    </row>
    <row r="1287" spans="6:11" x14ac:dyDescent="0.2">
      <c r="F1287" s="151"/>
      <c r="G1287" s="86"/>
      <c r="H1287" s="86"/>
      <c r="I1287" s="86"/>
      <c r="J1287" s="86"/>
      <c r="K1287" s="86"/>
    </row>
    <row r="1288" spans="6:11" x14ac:dyDescent="0.2">
      <c r="F1288" s="151"/>
      <c r="G1288" s="86"/>
      <c r="H1288" s="86"/>
      <c r="I1288" s="86"/>
      <c r="J1288" s="86"/>
      <c r="K1288" s="86"/>
    </row>
    <row r="1289" spans="6:11" x14ac:dyDescent="0.2">
      <c r="F1289" s="151"/>
      <c r="G1289" s="86"/>
      <c r="H1289" s="86"/>
      <c r="I1289" s="86"/>
      <c r="J1289" s="86"/>
      <c r="K1289" s="86"/>
    </row>
    <row r="1290" spans="6:11" x14ac:dyDescent="0.2">
      <c r="F1290" s="151"/>
      <c r="G1290" s="86"/>
      <c r="H1290" s="86"/>
      <c r="I1290" s="86"/>
      <c r="J1290" s="86"/>
      <c r="K1290" s="86"/>
    </row>
    <row r="1291" spans="6:11" x14ac:dyDescent="0.2">
      <c r="F1291" s="151"/>
      <c r="G1291" s="86"/>
      <c r="H1291" s="86"/>
      <c r="I1291" s="86"/>
      <c r="J1291" s="86"/>
      <c r="K1291" s="86"/>
    </row>
    <row r="1292" spans="6:11" x14ac:dyDescent="0.2">
      <c r="F1292" s="151"/>
      <c r="G1292" s="86"/>
      <c r="H1292" s="86"/>
      <c r="I1292" s="86"/>
      <c r="J1292" s="86"/>
      <c r="K1292" s="86"/>
    </row>
    <row r="1293" spans="6:11" x14ac:dyDescent="0.2">
      <c r="F1293" s="151"/>
      <c r="G1293" s="86"/>
      <c r="H1293" s="86"/>
      <c r="I1293" s="86"/>
      <c r="J1293" s="86"/>
      <c r="K1293" s="86"/>
    </row>
    <row r="1294" spans="6:11" x14ac:dyDescent="0.2">
      <c r="F1294" s="151"/>
      <c r="G1294" s="86"/>
      <c r="H1294" s="86"/>
      <c r="I1294" s="86"/>
      <c r="J1294" s="86"/>
      <c r="K1294" s="86"/>
    </row>
    <row r="1295" spans="6:11" x14ac:dyDescent="0.2">
      <c r="F1295" s="151"/>
      <c r="G1295" s="86"/>
      <c r="H1295" s="86"/>
      <c r="I1295" s="86"/>
      <c r="J1295" s="86"/>
      <c r="K1295" s="86"/>
    </row>
    <row r="1296" spans="6:11" x14ac:dyDescent="0.2">
      <c r="F1296" s="151"/>
      <c r="G1296" s="86"/>
      <c r="H1296" s="86"/>
      <c r="I1296" s="86"/>
      <c r="J1296" s="86"/>
      <c r="K1296" s="86"/>
    </row>
    <row r="1297" spans="6:11" x14ac:dyDescent="0.2">
      <c r="F1297" s="151"/>
      <c r="G1297" s="86"/>
      <c r="H1297" s="86"/>
      <c r="I1297" s="86"/>
      <c r="J1297" s="86"/>
      <c r="K1297" s="86"/>
    </row>
    <row r="1298" spans="6:11" x14ac:dyDescent="0.2">
      <c r="F1298" s="151"/>
      <c r="G1298" s="86"/>
      <c r="H1298" s="86"/>
      <c r="I1298" s="86"/>
      <c r="J1298" s="86"/>
      <c r="K1298" s="86"/>
    </row>
    <row r="1299" spans="6:11" x14ac:dyDescent="0.2">
      <c r="F1299" s="151"/>
      <c r="G1299" s="86"/>
      <c r="H1299" s="86"/>
      <c r="I1299" s="86"/>
      <c r="J1299" s="86"/>
      <c r="K1299" s="86"/>
    </row>
    <row r="1300" spans="6:11" x14ac:dyDescent="0.2">
      <c r="F1300" s="151"/>
      <c r="G1300" s="86"/>
      <c r="H1300" s="86"/>
      <c r="I1300" s="86"/>
      <c r="J1300" s="86"/>
      <c r="K1300" s="86"/>
    </row>
    <row r="1301" spans="6:11" x14ac:dyDescent="0.2">
      <c r="F1301" s="151"/>
      <c r="G1301" s="86"/>
      <c r="H1301" s="86"/>
      <c r="I1301" s="86"/>
      <c r="J1301" s="86"/>
      <c r="K1301" s="86"/>
    </row>
    <row r="1302" spans="6:11" x14ac:dyDescent="0.2">
      <c r="F1302" s="151"/>
      <c r="G1302" s="86"/>
      <c r="H1302" s="86"/>
      <c r="I1302" s="86"/>
      <c r="J1302" s="86"/>
      <c r="K1302" s="86"/>
    </row>
    <row r="1303" spans="6:11" x14ac:dyDescent="0.2">
      <c r="F1303" s="151"/>
      <c r="G1303" s="86"/>
      <c r="H1303" s="86"/>
      <c r="I1303" s="86"/>
      <c r="J1303" s="86"/>
      <c r="K1303" s="86"/>
    </row>
    <row r="1304" spans="6:11" x14ac:dyDescent="0.2">
      <c r="F1304" s="151"/>
      <c r="G1304" s="86"/>
      <c r="H1304" s="86"/>
      <c r="I1304" s="86"/>
      <c r="J1304" s="86"/>
      <c r="K1304" s="86"/>
    </row>
    <row r="1305" spans="6:11" x14ac:dyDescent="0.2">
      <c r="F1305" s="151"/>
      <c r="G1305" s="86"/>
      <c r="H1305" s="86"/>
      <c r="I1305" s="86"/>
      <c r="J1305" s="86"/>
      <c r="K1305" s="86"/>
    </row>
    <row r="1306" spans="6:11" x14ac:dyDescent="0.2">
      <c r="F1306" s="151"/>
      <c r="G1306" s="86"/>
      <c r="H1306" s="86"/>
      <c r="I1306" s="86"/>
      <c r="J1306" s="86"/>
      <c r="K1306" s="86"/>
    </row>
    <row r="1307" spans="6:11" x14ac:dyDescent="0.2">
      <c r="F1307" s="151"/>
      <c r="G1307" s="86"/>
      <c r="H1307" s="86"/>
      <c r="I1307" s="86"/>
      <c r="J1307" s="86"/>
      <c r="K1307" s="86"/>
    </row>
    <row r="1308" spans="6:11" x14ac:dyDescent="0.2">
      <c r="F1308" s="151"/>
      <c r="G1308" s="86"/>
      <c r="H1308" s="86"/>
      <c r="I1308" s="86"/>
      <c r="J1308" s="86"/>
      <c r="K1308" s="86"/>
    </row>
    <row r="1309" spans="6:11" x14ac:dyDescent="0.2">
      <c r="F1309" s="151"/>
      <c r="G1309" s="86"/>
      <c r="H1309" s="86"/>
      <c r="I1309" s="86"/>
      <c r="J1309" s="86"/>
      <c r="K1309" s="86"/>
    </row>
    <row r="1310" spans="6:11" x14ac:dyDescent="0.2">
      <c r="F1310" s="151"/>
      <c r="G1310" s="86"/>
      <c r="H1310" s="86"/>
      <c r="I1310" s="86"/>
      <c r="J1310" s="86"/>
      <c r="K1310" s="86"/>
    </row>
    <row r="1311" spans="6:11" x14ac:dyDescent="0.2">
      <c r="F1311" s="151"/>
      <c r="G1311" s="86"/>
      <c r="H1311" s="86"/>
      <c r="I1311" s="86"/>
      <c r="J1311" s="86"/>
      <c r="K1311" s="86"/>
    </row>
    <row r="1312" spans="6:11" x14ac:dyDescent="0.2">
      <c r="F1312" s="151"/>
      <c r="G1312" s="86"/>
      <c r="H1312" s="86"/>
      <c r="I1312" s="86"/>
      <c r="J1312" s="86"/>
      <c r="K1312" s="86"/>
    </row>
    <row r="1313" spans="6:11" x14ac:dyDescent="0.2">
      <c r="F1313" s="151"/>
      <c r="G1313" s="86"/>
      <c r="H1313" s="86"/>
      <c r="I1313" s="86"/>
      <c r="J1313" s="86"/>
      <c r="K1313" s="86"/>
    </row>
    <row r="1314" spans="6:11" x14ac:dyDescent="0.2">
      <c r="F1314" s="151"/>
      <c r="G1314" s="86"/>
      <c r="H1314" s="86"/>
      <c r="I1314" s="86"/>
      <c r="J1314" s="86"/>
      <c r="K1314" s="86"/>
    </row>
    <row r="1315" spans="6:11" x14ac:dyDescent="0.2">
      <c r="F1315" s="151"/>
      <c r="G1315" s="86"/>
      <c r="H1315" s="86"/>
      <c r="I1315" s="86"/>
      <c r="J1315" s="86"/>
      <c r="K1315" s="86"/>
    </row>
    <row r="1316" spans="6:11" x14ac:dyDescent="0.2">
      <c r="F1316" s="151"/>
      <c r="G1316" s="86"/>
      <c r="H1316" s="86"/>
      <c r="I1316" s="86"/>
      <c r="J1316" s="86"/>
      <c r="K1316" s="86"/>
    </row>
    <row r="1317" spans="6:11" x14ac:dyDescent="0.2">
      <c r="F1317" s="151"/>
      <c r="G1317" s="86"/>
      <c r="H1317" s="86"/>
      <c r="I1317" s="86"/>
      <c r="J1317" s="86"/>
      <c r="K1317" s="86"/>
    </row>
    <row r="1318" spans="6:11" x14ac:dyDescent="0.2">
      <c r="F1318" s="151"/>
      <c r="G1318" s="86"/>
      <c r="H1318" s="86"/>
      <c r="I1318" s="86"/>
      <c r="J1318" s="86"/>
      <c r="K1318" s="86"/>
    </row>
    <row r="1319" spans="6:11" x14ac:dyDescent="0.2">
      <c r="F1319" s="151"/>
      <c r="G1319" s="86"/>
      <c r="H1319" s="86"/>
      <c r="I1319" s="86"/>
      <c r="J1319" s="86"/>
      <c r="K1319" s="86"/>
    </row>
    <row r="1320" spans="6:11" x14ac:dyDescent="0.2">
      <c r="F1320" s="151"/>
      <c r="G1320" s="86"/>
      <c r="H1320" s="86"/>
      <c r="I1320" s="86"/>
      <c r="J1320" s="86"/>
      <c r="K1320" s="86"/>
    </row>
    <row r="1321" spans="6:11" x14ac:dyDescent="0.2">
      <c r="F1321" s="151"/>
      <c r="G1321" s="86"/>
      <c r="H1321" s="86"/>
      <c r="I1321" s="86"/>
      <c r="J1321" s="86"/>
      <c r="K1321" s="86"/>
    </row>
    <row r="1322" spans="6:11" x14ac:dyDescent="0.2">
      <c r="F1322" s="151"/>
      <c r="G1322" s="86"/>
      <c r="H1322" s="86"/>
      <c r="I1322" s="86"/>
      <c r="J1322" s="86"/>
      <c r="K1322" s="86"/>
    </row>
    <row r="1323" spans="6:11" x14ac:dyDescent="0.2">
      <c r="F1323" s="151"/>
      <c r="G1323" s="86"/>
      <c r="H1323" s="86"/>
      <c r="I1323" s="86"/>
      <c r="J1323" s="86"/>
      <c r="K1323" s="86"/>
    </row>
    <row r="1324" spans="6:11" x14ac:dyDescent="0.2">
      <c r="F1324" s="151"/>
      <c r="G1324" s="86"/>
      <c r="H1324" s="86"/>
      <c r="I1324" s="86"/>
      <c r="J1324" s="86"/>
      <c r="K1324" s="86"/>
    </row>
    <row r="1325" spans="6:11" x14ac:dyDescent="0.2">
      <c r="F1325" s="151"/>
      <c r="G1325" s="86"/>
      <c r="H1325" s="86"/>
      <c r="I1325" s="86"/>
      <c r="J1325" s="86"/>
      <c r="K1325" s="86"/>
    </row>
    <row r="1326" spans="6:11" x14ac:dyDescent="0.2">
      <c r="F1326" s="151"/>
      <c r="G1326" s="86"/>
      <c r="H1326" s="86"/>
      <c r="I1326" s="86"/>
      <c r="J1326" s="86"/>
      <c r="K1326" s="86"/>
    </row>
    <row r="1327" spans="6:11" x14ac:dyDescent="0.2">
      <c r="F1327" s="151"/>
      <c r="G1327" s="86"/>
      <c r="H1327" s="86"/>
      <c r="I1327" s="86"/>
      <c r="J1327" s="86"/>
      <c r="K1327" s="86"/>
    </row>
    <row r="1328" spans="6:11" x14ac:dyDescent="0.2">
      <c r="F1328" s="151"/>
      <c r="G1328" s="86"/>
      <c r="H1328" s="86"/>
      <c r="I1328" s="86"/>
      <c r="J1328" s="86"/>
      <c r="K1328" s="86"/>
    </row>
    <row r="1329" spans="6:11" x14ac:dyDescent="0.2">
      <c r="F1329" s="151"/>
      <c r="G1329" s="86"/>
      <c r="H1329" s="86"/>
      <c r="I1329" s="86"/>
      <c r="J1329" s="86"/>
      <c r="K1329" s="86"/>
    </row>
    <row r="1330" spans="6:11" x14ac:dyDescent="0.2">
      <c r="F1330" s="151"/>
      <c r="G1330" s="86"/>
      <c r="H1330" s="86"/>
      <c r="I1330" s="86"/>
      <c r="J1330" s="86"/>
      <c r="K1330" s="86"/>
    </row>
    <row r="1331" spans="6:11" x14ac:dyDescent="0.2">
      <c r="F1331" s="151"/>
      <c r="G1331" s="86"/>
      <c r="H1331" s="86"/>
      <c r="I1331" s="86"/>
      <c r="J1331" s="86"/>
      <c r="K1331" s="86"/>
    </row>
    <row r="1332" spans="6:11" x14ac:dyDescent="0.2">
      <c r="F1332" s="151"/>
      <c r="G1332" s="86"/>
      <c r="H1332" s="86"/>
      <c r="I1332" s="86"/>
      <c r="J1332" s="86"/>
      <c r="K1332" s="86"/>
    </row>
    <row r="1333" spans="6:11" x14ac:dyDescent="0.2">
      <c r="F1333" s="151"/>
      <c r="G1333" s="86"/>
      <c r="H1333" s="86"/>
      <c r="I1333" s="86"/>
      <c r="J1333" s="86"/>
      <c r="K1333" s="86"/>
    </row>
    <row r="1334" spans="6:11" x14ac:dyDescent="0.2">
      <c r="F1334" s="151"/>
      <c r="G1334" s="86"/>
      <c r="H1334" s="86"/>
      <c r="I1334" s="86"/>
      <c r="J1334" s="86"/>
      <c r="K1334" s="86"/>
    </row>
    <row r="1335" spans="6:11" x14ac:dyDescent="0.2">
      <c r="F1335" s="151"/>
      <c r="G1335" s="86"/>
      <c r="H1335" s="86"/>
      <c r="I1335" s="86"/>
      <c r="J1335" s="86"/>
      <c r="K1335" s="86"/>
    </row>
    <row r="1336" spans="6:11" x14ac:dyDescent="0.2">
      <c r="F1336" s="151"/>
      <c r="G1336" s="86"/>
      <c r="H1336" s="86"/>
      <c r="I1336" s="86"/>
      <c r="J1336" s="86"/>
      <c r="K1336" s="86"/>
    </row>
    <row r="1337" spans="6:11" x14ac:dyDescent="0.2">
      <c r="F1337" s="151"/>
      <c r="G1337" s="86"/>
      <c r="H1337" s="86"/>
      <c r="I1337" s="86"/>
      <c r="J1337" s="86"/>
      <c r="K1337" s="86"/>
    </row>
    <row r="1338" spans="6:11" x14ac:dyDescent="0.2">
      <c r="F1338" s="151"/>
      <c r="G1338" s="86"/>
      <c r="H1338" s="86"/>
      <c r="I1338" s="86"/>
      <c r="J1338" s="86"/>
      <c r="K1338" s="86"/>
    </row>
    <row r="1339" spans="6:11" x14ac:dyDescent="0.2">
      <c r="F1339" s="151"/>
      <c r="G1339" s="86"/>
      <c r="H1339" s="86"/>
      <c r="I1339" s="86"/>
      <c r="J1339" s="86"/>
      <c r="K1339" s="86"/>
    </row>
    <row r="1340" spans="6:11" x14ac:dyDescent="0.2">
      <c r="F1340" s="151"/>
      <c r="G1340" s="86"/>
      <c r="H1340" s="86"/>
      <c r="I1340" s="86"/>
      <c r="J1340" s="86"/>
      <c r="K1340" s="86"/>
    </row>
    <row r="1341" spans="6:11" x14ac:dyDescent="0.2">
      <c r="F1341" s="151"/>
      <c r="G1341" s="86"/>
      <c r="H1341" s="86"/>
      <c r="I1341" s="86"/>
      <c r="J1341" s="86"/>
      <c r="K1341" s="86"/>
    </row>
    <row r="1342" spans="6:11" x14ac:dyDescent="0.2">
      <c r="F1342" s="151"/>
      <c r="G1342" s="86"/>
      <c r="H1342" s="86"/>
      <c r="I1342" s="86"/>
      <c r="J1342" s="86"/>
      <c r="K1342" s="86"/>
    </row>
    <row r="1343" spans="6:11" x14ac:dyDescent="0.2">
      <c r="F1343" s="151"/>
      <c r="G1343" s="86"/>
      <c r="H1343" s="86"/>
      <c r="I1343" s="86"/>
      <c r="J1343" s="86"/>
      <c r="K1343" s="86"/>
    </row>
    <row r="1344" spans="6:11" x14ac:dyDescent="0.2">
      <c r="F1344" s="151"/>
      <c r="G1344" s="86"/>
      <c r="H1344" s="86"/>
      <c r="I1344" s="86"/>
      <c r="J1344" s="86"/>
      <c r="K1344" s="86"/>
    </row>
    <row r="1345" spans="6:11" x14ac:dyDescent="0.2">
      <c r="F1345" s="151"/>
      <c r="G1345" s="86"/>
      <c r="H1345" s="86"/>
      <c r="I1345" s="86"/>
      <c r="J1345" s="86"/>
      <c r="K1345" s="86"/>
    </row>
    <row r="1346" spans="6:11" x14ac:dyDescent="0.2">
      <c r="F1346" s="151"/>
      <c r="G1346" s="86"/>
      <c r="H1346" s="86"/>
      <c r="I1346" s="86"/>
      <c r="J1346" s="86"/>
      <c r="K1346" s="86"/>
    </row>
    <row r="1347" spans="6:11" x14ac:dyDescent="0.2">
      <c r="F1347" s="151"/>
      <c r="G1347" s="86"/>
      <c r="H1347" s="86"/>
      <c r="I1347" s="86"/>
      <c r="J1347" s="86"/>
      <c r="K1347" s="86"/>
    </row>
    <row r="1348" spans="6:11" x14ac:dyDescent="0.2">
      <c r="F1348" s="151"/>
      <c r="G1348" s="86"/>
      <c r="H1348" s="86"/>
      <c r="I1348" s="86"/>
      <c r="J1348" s="86"/>
      <c r="K1348" s="86"/>
    </row>
    <row r="1349" spans="6:11" x14ac:dyDescent="0.2">
      <c r="F1349" s="151"/>
      <c r="G1349" s="86"/>
      <c r="H1349" s="86"/>
      <c r="I1349" s="86"/>
      <c r="J1349" s="86"/>
      <c r="K1349" s="86"/>
    </row>
    <row r="1350" spans="6:11" x14ac:dyDescent="0.2">
      <c r="F1350" s="151"/>
      <c r="G1350" s="86"/>
      <c r="H1350" s="86"/>
      <c r="I1350" s="86"/>
      <c r="J1350" s="86"/>
      <c r="K1350" s="86"/>
    </row>
    <row r="1351" spans="6:11" x14ac:dyDescent="0.2">
      <c r="F1351" s="151"/>
      <c r="G1351" s="86"/>
      <c r="H1351" s="86"/>
      <c r="I1351" s="86"/>
      <c r="J1351" s="86"/>
      <c r="K1351" s="86"/>
    </row>
    <row r="1352" spans="6:11" x14ac:dyDescent="0.2">
      <c r="F1352" s="151"/>
      <c r="G1352" s="86"/>
      <c r="H1352" s="86"/>
      <c r="I1352" s="86"/>
      <c r="J1352" s="86"/>
      <c r="K1352" s="86"/>
    </row>
    <row r="1353" spans="6:11" x14ac:dyDescent="0.2">
      <c r="F1353" s="151"/>
      <c r="G1353" s="86"/>
      <c r="H1353" s="86"/>
      <c r="I1353" s="86"/>
      <c r="J1353" s="86"/>
      <c r="K1353" s="86"/>
    </row>
    <row r="1354" spans="6:11" x14ac:dyDescent="0.2">
      <c r="F1354" s="151"/>
      <c r="G1354" s="86"/>
      <c r="H1354" s="86"/>
      <c r="I1354" s="86"/>
      <c r="J1354" s="86"/>
      <c r="K1354" s="86"/>
    </row>
    <row r="1355" spans="6:11" x14ac:dyDescent="0.2">
      <c r="F1355" s="151"/>
      <c r="G1355" s="86"/>
      <c r="H1355" s="86"/>
      <c r="I1355" s="86"/>
      <c r="J1355" s="86"/>
      <c r="K1355" s="86"/>
    </row>
    <row r="1356" spans="6:11" x14ac:dyDescent="0.2">
      <c r="F1356" s="151"/>
      <c r="G1356" s="86"/>
      <c r="H1356" s="86"/>
      <c r="I1356" s="86"/>
      <c r="J1356" s="86"/>
      <c r="K1356" s="86"/>
    </row>
    <row r="1357" spans="6:11" x14ac:dyDescent="0.2">
      <c r="F1357" s="151"/>
      <c r="G1357" s="86"/>
      <c r="H1357" s="86"/>
      <c r="I1357" s="86"/>
      <c r="J1357" s="86"/>
      <c r="K1357" s="86"/>
    </row>
    <row r="1358" spans="6:11" x14ac:dyDescent="0.2">
      <c r="F1358" s="151"/>
      <c r="G1358" s="86"/>
      <c r="H1358" s="86"/>
      <c r="I1358" s="86"/>
      <c r="J1358" s="86"/>
      <c r="K1358" s="86"/>
    </row>
    <row r="1359" spans="6:11" x14ac:dyDescent="0.2">
      <c r="F1359" s="151"/>
      <c r="G1359" s="86"/>
      <c r="H1359" s="86"/>
      <c r="I1359" s="86"/>
      <c r="J1359" s="86"/>
      <c r="K1359" s="86"/>
    </row>
    <row r="1360" spans="6:11" x14ac:dyDescent="0.2">
      <c r="F1360" s="151"/>
      <c r="G1360" s="86"/>
      <c r="H1360" s="86"/>
      <c r="I1360" s="86"/>
      <c r="J1360" s="86"/>
      <c r="K1360" s="86"/>
    </row>
    <row r="1361" spans="6:11" x14ac:dyDescent="0.2">
      <c r="F1361" s="151"/>
      <c r="G1361" s="86"/>
      <c r="H1361" s="86"/>
      <c r="I1361" s="86"/>
      <c r="J1361" s="86"/>
      <c r="K1361" s="86"/>
    </row>
    <row r="1362" spans="6:11" x14ac:dyDescent="0.2">
      <c r="F1362" s="151"/>
      <c r="G1362" s="86"/>
      <c r="H1362" s="86"/>
      <c r="I1362" s="86"/>
      <c r="J1362" s="86"/>
      <c r="K1362" s="86"/>
    </row>
    <row r="1363" spans="6:11" x14ac:dyDescent="0.2">
      <c r="F1363" s="151"/>
      <c r="G1363" s="86"/>
      <c r="H1363" s="86"/>
      <c r="I1363" s="86"/>
      <c r="J1363" s="86"/>
      <c r="K1363" s="86"/>
    </row>
    <row r="1364" spans="6:11" x14ac:dyDescent="0.2">
      <c r="F1364" s="151"/>
      <c r="G1364" s="86"/>
      <c r="H1364" s="86"/>
      <c r="I1364" s="86"/>
      <c r="J1364" s="86"/>
      <c r="K1364" s="86"/>
    </row>
    <row r="1365" spans="6:11" x14ac:dyDescent="0.2">
      <c r="F1365" s="151"/>
      <c r="G1365" s="86"/>
      <c r="H1365" s="86"/>
      <c r="I1365" s="86"/>
      <c r="J1365" s="86"/>
      <c r="K1365" s="86"/>
    </row>
    <row r="1366" spans="6:11" x14ac:dyDescent="0.2">
      <c r="F1366" s="151"/>
      <c r="G1366" s="86"/>
      <c r="H1366" s="86"/>
      <c r="I1366" s="86"/>
      <c r="J1366" s="86"/>
      <c r="K1366" s="86"/>
    </row>
    <row r="1367" spans="6:11" x14ac:dyDescent="0.2">
      <c r="F1367" s="151"/>
      <c r="G1367" s="86"/>
      <c r="H1367" s="86"/>
      <c r="I1367" s="86"/>
      <c r="J1367" s="86"/>
      <c r="K1367" s="86"/>
    </row>
    <row r="1368" spans="6:11" x14ac:dyDescent="0.2">
      <c r="F1368" s="151"/>
      <c r="G1368" s="86"/>
      <c r="H1368" s="86"/>
      <c r="I1368" s="86"/>
      <c r="J1368" s="86"/>
      <c r="K1368" s="86"/>
    </row>
    <row r="1369" spans="6:11" x14ac:dyDescent="0.2">
      <c r="F1369" s="151"/>
      <c r="G1369" s="86"/>
      <c r="H1369" s="86"/>
      <c r="I1369" s="86"/>
      <c r="J1369" s="86"/>
      <c r="K1369" s="86"/>
    </row>
    <row r="1370" spans="6:11" x14ac:dyDescent="0.2">
      <c r="F1370" s="151"/>
      <c r="G1370" s="86"/>
      <c r="H1370" s="86"/>
      <c r="I1370" s="86"/>
      <c r="J1370" s="86"/>
      <c r="K1370" s="86"/>
    </row>
    <row r="1371" spans="6:11" x14ac:dyDescent="0.2">
      <c r="F1371" s="151"/>
      <c r="G1371" s="86"/>
      <c r="H1371" s="86"/>
      <c r="I1371" s="86"/>
      <c r="J1371" s="86"/>
      <c r="K1371" s="86"/>
    </row>
    <row r="1372" spans="6:11" x14ac:dyDescent="0.2">
      <c r="F1372" s="151"/>
      <c r="G1372" s="86"/>
      <c r="H1372" s="86"/>
      <c r="I1372" s="86"/>
      <c r="J1372" s="86"/>
      <c r="K1372" s="86"/>
    </row>
    <row r="1373" spans="6:11" x14ac:dyDescent="0.2">
      <c r="F1373" s="151"/>
      <c r="G1373" s="86"/>
      <c r="H1373" s="86"/>
      <c r="I1373" s="86"/>
      <c r="J1373" s="86"/>
      <c r="K1373" s="86"/>
    </row>
    <row r="1374" spans="6:11" x14ac:dyDescent="0.2">
      <c r="F1374" s="151"/>
      <c r="G1374" s="86"/>
      <c r="H1374" s="86"/>
      <c r="I1374" s="86"/>
      <c r="J1374" s="86"/>
      <c r="K1374" s="86"/>
    </row>
    <row r="1375" spans="6:11" x14ac:dyDescent="0.2">
      <c r="F1375" s="151"/>
      <c r="G1375" s="86"/>
      <c r="H1375" s="86"/>
      <c r="I1375" s="86"/>
      <c r="J1375" s="86"/>
      <c r="K1375" s="86"/>
    </row>
    <row r="1376" spans="6:11" x14ac:dyDescent="0.2">
      <c r="F1376" s="151"/>
      <c r="G1376" s="86"/>
      <c r="H1376" s="86"/>
      <c r="I1376" s="86"/>
      <c r="J1376" s="86"/>
      <c r="K1376" s="86"/>
    </row>
    <row r="1377" spans="6:11" x14ac:dyDescent="0.2">
      <c r="F1377" s="151"/>
      <c r="G1377" s="86"/>
      <c r="H1377" s="86"/>
      <c r="I1377" s="86"/>
      <c r="J1377" s="86"/>
      <c r="K1377" s="86"/>
    </row>
    <row r="1378" spans="6:11" x14ac:dyDescent="0.2">
      <c r="F1378" s="151"/>
      <c r="G1378" s="86"/>
      <c r="H1378" s="86"/>
      <c r="I1378" s="86"/>
      <c r="J1378" s="86"/>
      <c r="K1378" s="86"/>
    </row>
    <row r="1379" spans="6:11" x14ac:dyDescent="0.2">
      <c r="F1379" s="151"/>
      <c r="G1379" s="86"/>
      <c r="H1379" s="86"/>
      <c r="I1379" s="86"/>
      <c r="J1379" s="86"/>
      <c r="K1379" s="86"/>
    </row>
    <row r="1380" spans="6:11" x14ac:dyDescent="0.2">
      <c r="F1380" s="151"/>
      <c r="G1380" s="86"/>
      <c r="H1380" s="86"/>
      <c r="I1380" s="86"/>
      <c r="J1380" s="86"/>
      <c r="K1380" s="86"/>
    </row>
    <row r="1381" spans="6:11" x14ac:dyDescent="0.2">
      <c r="F1381" s="151"/>
      <c r="G1381" s="86"/>
      <c r="H1381" s="86"/>
      <c r="I1381" s="86"/>
      <c r="J1381" s="86"/>
      <c r="K1381" s="86"/>
    </row>
    <row r="1382" spans="6:11" x14ac:dyDescent="0.2">
      <c r="F1382" s="151"/>
      <c r="G1382" s="86"/>
      <c r="H1382" s="86"/>
      <c r="I1382" s="86"/>
      <c r="J1382" s="86"/>
      <c r="K1382" s="86"/>
    </row>
    <row r="1383" spans="6:11" x14ac:dyDescent="0.2">
      <c r="F1383" s="151"/>
      <c r="G1383" s="86"/>
      <c r="H1383" s="86"/>
      <c r="I1383" s="86"/>
      <c r="J1383" s="86"/>
      <c r="K1383" s="86"/>
    </row>
    <row r="1384" spans="6:11" x14ac:dyDescent="0.2">
      <c r="F1384" s="151"/>
      <c r="G1384" s="86"/>
      <c r="H1384" s="86"/>
      <c r="I1384" s="86"/>
      <c r="J1384" s="86"/>
      <c r="K1384" s="86"/>
    </row>
    <row r="1385" spans="6:11" x14ac:dyDescent="0.2">
      <c r="F1385" s="151"/>
      <c r="G1385" s="86"/>
      <c r="H1385" s="86"/>
      <c r="I1385" s="86"/>
      <c r="J1385" s="86"/>
      <c r="K1385" s="86"/>
    </row>
    <row r="1386" spans="6:11" x14ac:dyDescent="0.2">
      <c r="F1386" s="151"/>
      <c r="G1386" s="86"/>
      <c r="H1386" s="86"/>
      <c r="I1386" s="86"/>
      <c r="J1386" s="86"/>
      <c r="K1386" s="86"/>
    </row>
    <row r="1387" spans="6:11" x14ac:dyDescent="0.2">
      <c r="F1387" s="151"/>
      <c r="G1387" s="86"/>
      <c r="H1387" s="86"/>
      <c r="I1387" s="86"/>
      <c r="J1387" s="86"/>
      <c r="K1387" s="86"/>
    </row>
    <row r="1388" spans="6:11" x14ac:dyDescent="0.2">
      <c r="F1388" s="151"/>
      <c r="G1388" s="86"/>
      <c r="H1388" s="86"/>
      <c r="I1388" s="86"/>
      <c r="J1388" s="86"/>
      <c r="K1388" s="86"/>
    </row>
    <row r="1389" spans="6:11" x14ac:dyDescent="0.2">
      <c r="F1389" s="151"/>
      <c r="G1389" s="86"/>
      <c r="H1389" s="86"/>
      <c r="I1389" s="86"/>
      <c r="J1389" s="86"/>
      <c r="K1389" s="86"/>
    </row>
    <row r="1390" spans="6:11" x14ac:dyDescent="0.2">
      <c r="F1390" s="151"/>
      <c r="G1390" s="86"/>
      <c r="H1390" s="86"/>
      <c r="I1390" s="86"/>
      <c r="J1390" s="86"/>
      <c r="K1390" s="86"/>
    </row>
    <row r="1391" spans="6:11" x14ac:dyDescent="0.2">
      <c r="F1391" s="151"/>
      <c r="G1391" s="86"/>
      <c r="H1391" s="86"/>
      <c r="I1391" s="86"/>
      <c r="J1391" s="86"/>
      <c r="K1391" s="86"/>
    </row>
    <row r="1392" spans="6:11" x14ac:dyDescent="0.2">
      <c r="F1392" s="151"/>
      <c r="G1392" s="86"/>
      <c r="H1392" s="86"/>
      <c r="I1392" s="86"/>
      <c r="J1392" s="86"/>
      <c r="K1392" s="86"/>
    </row>
    <row r="1393" spans="6:11" x14ac:dyDescent="0.2">
      <c r="F1393" s="151"/>
      <c r="G1393" s="86"/>
      <c r="H1393" s="86"/>
      <c r="I1393" s="86"/>
      <c r="J1393" s="86"/>
      <c r="K1393" s="86"/>
    </row>
    <row r="1394" spans="6:11" x14ac:dyDescent="0.2">
      <c r="F1394" s="151"/>
      <c r="G1394" s="86"/>
      <c r="H1394" s="86"/>
      <c r="I1394" s="86"/>
      <c r="J1394" s="86"/>
      <c r="K1394" s="86"/>
    </row>
    <row r="1395" spans="6:11" x14ac:dyDescent="0.2">
      <c r="F1395" s="151"/>
      <c r="G1395" s="86"/>
      <c r="H1395" s="86"/>
      <c r="I1395" s="86"/>
      <c r="J1395" s="86"/>
      <c r="K1395" s="86"/>
    </row>
    <row r="1396" spans="6:11" x14ac:dyDescent="0.2">
      <c r="F1396" s="151"/>
      <c r="G1396" s="86"/>
      <c r="H1396" s="86"/>
      <c r="I1396" s="86"/>
      <c r="J1396" s="86"/>
      <c r="K1396" s="86"/>
    </row>
    <row r="1397" spans="6:11" x14ac:dyDescent="0.2">
      <c r="F1397" s="151"/>
      <c r="G1397" s="86"/>
      <c r="H1397" s="86"/>
      <c r="I1397" s="86"/>
      <c r="J1397" s="86"/>
      <c r="K1397" s="86"/>
    </row>
    <row r="1398" spans="6:11" x14ac:dyDescent="0.2">
      <c r="F1398" s="151"/>
      <c r="G1398" s="86"/>
      <c r="H1398" s="86"/>
      <c r="I1398" s="86"/>
      <c r="J1398" s="86"/>
      <c r="K1398" s="86"/>
    </row>
    <row r="1399" spans="6:11" x14ac:dyDescent="0.2">
      <c r="F1399" s="151"/>
      <c r="G1399" s="86"/>
      <c r="H1399" s="86"/>
      <c r="I1399" s="86"/>
      <c r="J1399" s="86"/>
      <c r="K1399" s="86"/>
    </row>
    <row r="1400" spans="6:11" x14ac:dyDescent="0.2">
      <c r="F1400" s="151"/>
      <c r="G1400" s="86"/>
      <c r="H1400" s="86"/>
      <c r="I1400" s="86"/>
      <c r="J1400" s="86"/>
      <c r="K1400" s="86"/>
    </row>
    <row r="1401" spans="6:11" x14ac:dyDescent="0.2">
      <c r="F1401" s="151"/>
      <c r="G1401" s="86"/>
      <c r="H1401" s="86"/>
      <c r="I1401" s="86"/>
      <c r="J1401" s="86"/>
      <c r="K1401" s="86"/>
    </row>
    <row r="1402" spans="6:11" x14ac:dyDescent="0.2">
      <c r="F1402" s="151"/>
      <c r="G1402" s="86"/>
      <c r="H1402" s="86"/>
      <c r="I1402" s="86"/>
      <c r="J1402" s="86"/>
      <c r="K1402" s="86"/>
    </row>
    <row r="1403" spans="6:11" x14ac:dyDescent="0.2">
      <c r="F1403" s="151"/>
      <c r="G1403" s="86"/>
      <c r="H1403" s="86"/>
      <c r="I1403" s="86"/>
      <c r="J1403" s="86"/>
      <c r="K1403" s="86"/>
    </row>
    <row r="1404" spans="6:11" x14ac:dyDescent="0.2">
      <c r="F1404" s="151"/>
      <c r="G1404" s="86"/>
      <c r="H1404" s="86"/>
      <c r="I1404" s="86"/>
      <c r="J1404" s="86"/>
      <c r="K1404" s="86"/>
    </row>
    <row r="1405" spans="6:11" x14ac:dyDescent="0.2">
      <c r="F1405" s="151"/>
      <c r="G1405" s="86"/>
      <c r="H1405" s="86"/>
      <c r="I1405" s="86"/>
      <c r="J1405" s="86"/>
      <c r="K1405" s="86"/>
    </row>
    <row r="1406" spans="6:11" x14ac:dyDescent="0.2">
      <c r="F1406" s="151"/>
      <c r="G1406" s="86"/>
      <c r="H1406" s="86"/>
      <c r="I1406" s="86"/>
      <c r="J1406" s="86"/>
      <c r="K1406" s="86"/>
    </row>
    <row r="1407" spans="6:11" x14ac:dyDescent="0.2">
      <c r="F1407" s="151"/>
      <c r="G1407" s="86"/>
      <c r="H1407" s="86"/>
      <c r="I1407" s="86"/>
      <c r="J1407" s="86"/>
      <c r="K1407" s="86"/>
    </row>
    <row r="1408" spans="6:11" x14ac:dyDescent="0.2">
      <c r="F1408" s="151"/>
      <c r="G1408" s="86"/>
      <c r="H1408" s="86"/>
      <c r="I1408" s="86"/>
      <c r="J1408" s="86"/>
      <c r="K1408" s="86"/>
    </row>
    <row r="1409" spans="6:11" x14ac:dyDescent="0.2">
      <c r="F1409" s="151"/>
      <c r="G1409" s="86"/>
      <c r="H1409" s="86"/>
      <c r="I1409" s="86"/>
      <c r="J1409" s="86"/>
      <c r="K1409" s="86"/>
    </row>
    <row r="1410" spans="6:11" x14ac:dyDescent="0.2">
      <c r="F1410" s="151"/>
      <c r="G1410" s="86"/>
      <c r="H1410" s="86"/>
      <c r="I1410" s="86"/>
      <c r="J1410" s="86"/>
      <c r="K1410" s="86"/>
    </row>
    <row r="1411" spans="6:11" x14ac:dyDescent="0.2">
      <c r="F1411" s="151"/>
      <c r="G1411" s="86"/>
      <c r="H1411" s="86"/>
      <c r="I1411" s="86"/>
      <c r="J1411" s="86"/>
      <c r="K1411" s="86"/>
    </row>
    <row r="1412" spans="6:11" x14ac:dyDescent="0.2">
      <c r="F1412" s="151"/>
      <c r="G1412" s="86"/>
      <c r="H1412" s="86"/>
      <c r="I1412" s="86"/>
      <c r="J1412" s="86"/>
      <c r="K1412" s="86"/>
    </row>
    <row r="1413" spans="6:11" x14ac:dyDescent="0.2">
      <c r="F1413" s="151"/>
      <c r="G1413" s="86"/>
      <c r="H1413" s="86"/>
      <c r="I1413" s="86"/>
      <c r="J1413" s="86"/>
      <c r="K1413" s="86"/>
    </row>
    <row r="1414" spans="6:11" x14ac:dyDescent="0.2">
      <c r="F1414" s="151"/>
      <c r="G1414" s="86"/>
      <c r="H1414" s="86"/>
      <c r="I1414" s="86"/>
      <c r="J1414" s="86"/>
      <c r="K1414" s="86"/>
    </row>
    <row r="1415" spans="6:11" x14ac:dyDescent="0.2">
      <c r="F1415" s="151"/>
      <c r="G1415" s="86"/>
      <c r="H1415" s="86"/>
      <c r="I1415" s="86"/>
      <c r="J1415" s="86"/>
      <c r="K1415" s="86"/>
    </row>
    <row r="1416" spans="6:11" x14ac:dyDescent="0.2">
      <c r="F1416" s="151"/>
      <c r="G1416" s="86"/>
      <c r="H1416" s="86"/>
      <c r="I1416" s="86"/>
      <c r="J1416" s="86"/>
      <c r="K1416" s="86"/>
    </row>
    <row r="1417" spans="6:11" x14ac:dyDescent="0.2">
      <c r="F1417" s="151"/>
      <c r="G1417" s="86"/>
      <c r="H1417" s="86"/>
      <c r="I1417" s="86"/>
      <c r="J1417" s="86"/>
      <c r="K1417" s="86"/>
    </row>
    <row r="1418" spans="6:11" x14ac:dyDescent="0.2">
      <c r="F1418" s="151"/>
      <c r="G1418" s="86"/>
      <c r="H1418" s="86"/>
      <c r="I1418" s="86"/>
      <c r="J1418" s="86"/>
      <c r="K1418" s="86"/>
    </row>
    <row r="1419" spans="6:11" x14ac:dyDescent="0.2">
      <c r="F1419" s="151"/>
      <c r="G1419" s="86"/>
      <c r="H1419" s="86"/>
      <c r="I1419" s="86"/>
      <c r="J1419" s="86"/>
      <c r="K1419" s="86"/>
    </row>
    <row r="1420" spans="6:11" x14ac:dyDescent="0.2">
      <c r="F1420" s="151"/>
      <c r="G1420" s="86"/>
      <c r="H1420" s="86"/>
      <c r="I1420" s="86"/>
      <c r="J1420" s="86"/>
      <c r="K1420" s="86"/>
    </row>
    <row r="1421" spans="6:11" x14ac:dyDescent="0.2">
      <c r="F1421" s="151"/>
      <c r="G1421" s="86"/>
      <c r="H1421" s="86"/>
      <c r="I1421" s="86"/>
      <c r="J1421" s="86"/>
      <c r="K1421" s="86"/>
    </row>
    <row r="1422" spans="6:11" x14ac:dyDescent="0.2">
      <c r="F1422" s="151"/>
      <c r="G1422" s="86"/>
      <c r="H1422" s="86"/>
      <c r="I1422" s="86"/>
      <c r="J1422" s="86"/>
      <c r="K1422" s="86"/>
    </row>
    <row r="1423" spans="6:11" x14ac:dyDescent="0.2">
      <c r="F1423" s="151"/>
      <c r="G1423" s="86"/>
      <c r="H1423" s="86"/>
      <c r="I1423" s="86"/>
      <c r="J1423" s="86"/>
      <c r="K1423" s="86"/>
    </row>
    <row r="1424" spans="6:11" x14ac:dyDescent="0.2">
      <c r="F1424" s="151"/>
      <c r="G1424" s="86"/>
      <c r="H1424" s="86"/>
      <c r="I1424" s="86"/>
      <c r="J1424" s="86"/>
      <c r="K1424" s="86"/>
    </row>
    <row r="1425" spans="6:11" x14ac:dyDescent="0.2">
      <c r="F1425" s="151"/>
      <c r="G1425" s="86"/>
      <c r="H1425" s="86"/>
      <c r="I1425" s="86"/>
      <c r="J1425" s="86"/>
      <c r="K1425" s="86"/>
    </row>
    <row r="1426" spans="6:11" x14ac:dyDescent="0.2">
      <c r="F1426" s="151"/>
      <c r="G1426" s="86"/>
      <c r="H1426" s="86"/>
      <c r="I1426" s="86"/>
      <c r="J1426" s="86"/>
      <c r="K1426" s="86"/>
    </row>
    <row r="1427" spans="6:11" x14ac:dyDescent="0.2">
      <c r="F1427" s="151"/>
      <c r="G1427" s="86"/>
      <c r="H1427" s="86"/>
      <c r="I1427" s="86"/>
      <c r="J1427" s="86"/>
      <c r="K1427" s="86"/>
    </row>
    <row r="1428" spans="6:11" x14ac:dyDescent="0.2">
      <c r="F1428" s="151"/>
      <c r="G1428" s="86"/>
      <c r="H1428" s="86"/>
      <c r="I1428" s="86"/>
      <c r="J1428" s="86"/>
      <c r="K1428" s="86"/>
    </row>
    <row r="1429" spans="6:11" x14ac:dyDescent="0.2">
      <c r="F1429" s="151"/>
      <c r="G1429" s="86"/>
      <c r="H1429" s="86"/>
      <c r="I1429" s="86"/>
      <c r="J1429" s="86"/>
      <c r="K1429" s="86"/>
    </row>
    <row r="1430" spans="6:11" x14ac:dyDescent="0.2">
      <c r="F1430" s="151"/>
      <c r="G1430" s="86"/>
      <c r="H1430" s="86"/>
      <c r="I1430" s="86"/>
      <c r="J1430" s="86"/>
      <c r="K1430" s="86"/>
    </row>
    <row r="1431" spans="6:11" x14ac:dyDescent="0.2">
      <c r="F1431" s="151"/>
      <c r="G1431" s="86"/>
      <c r="H1431" s="86"/>
      <c r="I1431" s="86"/>
      <c r="J1431" s="86"/>
      <c r="K1431" s="86"/>
    </row>
    <row r="1432" spans="6:11" x14ac:dyDescent="0.2">
      <c r="F1432" s="151"/>
      <c r="G1432" s="86"/>
      <c r="H1432" s="86"/>
      <c r="I1432" s="86"/>
      <c r="J1432" s="86"/>
      <c r="K1432" s="86"/>
    </row>
    <row r="1433" spans="6:11" x14ac:dyDescent="0.2">
      <c r="F1433" s="151"/>
      <c r="G1433" s="86"/>
      <c r="H1433" s="86"/>
      <c r="I1433" s="86"/>
      <c r="J1433" s="86"/>
      <c r="K1433" s="86"/>
    </row>
    <row r="1434" spans="6:11" x14ac:dyDescent="0.2">
      <c r="F1434" s="151"/>
      <c r="G1434" s="86"/>
      <c r="H1434" s="86"/>
      <c r="I1434" s="86"/>
      <c r="J1434" s="86"/>
      <c r="K1434" s="86"/>
    </row>
    <row r="1435" spans="6:11" x14ac:dyDescent="0.2">
      <c r="F1435" s="151"/>
      <c r="G1435" s="86"/>
      <c r="H1435" s="86"/>
      <c r="I1435" s="86"/>
      <c r="J1435" s="86"/>
      <c r="K1435" s="86"/>
    </row>
    <row r="1436" spans="6:11" x14ac:dyDescent="0.2">
      <c r="F1436" s="151"/>
      <c r="G1436" s="86"/>
      <c r="H1436" s="86"/>
      <c r="I1436" s="86"/>
      <c r="J1436" s="86"/>
      <c r="K1436" s="86"/>
    </row>
    <row r="1437" spans="6:11" x14ac:dyDescent="0.2">
      <c r="F1437" s="151"/>
      <c r="G1437" s="86"/>
      <c r="H1437" s="86"/>
      <c r="I1437" s="86"/>
      <c r="J1437" s="86"/>
      <c r="K1437" s="86"/>
    </row>
    <row r="1438" spans="6:11" x14ac:dyDescent="0.2">
      <c r="F1438" s="151"/>
      <c r="G1438" s="86"/>
      <c r="H1438" s="86"/>
      <c r="I1438" s="86"/>
      <c r="J1438" s="86"/>
      <c r="K1438" s="86"/>
    </row>
    <row r="1439" spans="6:11" x14ac:dyDescent="0.2">
      <c r="F1439" s="151"/>
      <c r="G1439" s="86"/>
      <c r="H1439" s="86"/>
      <c r="I1439" s="86"/>
      <c r="J1439" s="86"/>
      <c r="K1439" s="86"/>
    </row>
    <row r="1440" spans="6:11" x14ac:dyDescent="0.2">
      <c r="F1440" s="151"/>
      <c r="G1440" s="86"/>
      <c r="H1440" s="86"/>
      <c r="I1440" s="86"/>
      <c r="J1440" s="86"/>
      <c r="K1440" s="86"/>
    </row>
    <row r="1441" spans="6:11" x14ac:dyDescent="0.2">
      <c r="F1441" s="151"/>
      <c r="G1441" s="86"/>
      <c r="H1441" s="86"/>
      <c r="I1441" s="86"/>
      <c r="J1441" s="86"/>
      <c r="K1441" s="86"/>
    </row>
    <row r="1442" spans="6:11" x14ac:dyDescent="0.2">
      <c r="F1442" s="151"/>
      <c r="G1442" s="86"/>
      <c r="H1442" s="86"/>
      <c r="I1442" s="86"/>
      <c r="J1442" s="86"/>
      <c r="K1442" s="86"/>
    </row>
    <row r="1443" spans="6:11" x14ac:dyDescent="0.2">
      <c r="F1443" s="151"/>
      <c r="G1443" s="86"/>
      <c r="H1443" s="86"/>
      <c r="I1443" s="86"/>
      <c r="J1443" s="86"/>
      <c r="K1443" s="86"/>
    </row>
    <row r="1444" spans="6:11" x14ac:dyDescent="0.2">
      <c r="F1444" s="151"/>
      <c r="G1444" s="86"/>
      <c r="H1444" s="86"/>
      <c r="I1444" s="86"/>
      <c r="J1444" s="86"/>
      <c r="K1444" s="86"/>
    </row>
    <row r="1445" spans="6:11" x14ac:dyDescent="0.2">
      <c r="F1445" s="151"/>
      <c r="G1445" s="86"/>
      <c r="H1445" s="86"/>
      <c r="I1445" s="86"/>
      <c r="J1445" s="86"/>
      <c r="K1445" s="86"/>
    </row>
    <row r="1446" spans="6:11" x14ac:dyDescent="0.2">
      <c r="F1446" s="151"/>
      <c r="G1446" s="86"/>
      <c r="H1446" s="86"/>
      <c r="I1446" s="86"/>
      <c r="J1446" s="86"/>
      <c r="K1446" s="86"/>
    </row>
    <row r="1447" spans="6:11" x14ac:dyDescent="0.2">
      <c r="F1447" s="151"/>
      <c r="G1447" s="86"/>
      <c r="H1447" s="86"/>
      <c r="I1447" s="86"/>
      <c r="J1447" s="86"/>
      <c r="K1447" s="86"/>
    </row>
    <row r="1448" spans="6:11" x14ac:dyDescent="0.2">
      <c r="F1448" s="151"/>
      <c r="G1448" s="86"/>
      <c r="H1448" s="86"/>
      <c r="I1448" s="86"/>
      <c r="J1448" s="86"/>
      <c r="K1448" s="86"/>
    </row>
    <row r="1449" spans="6:11" x14ac:dyDescent="0.2">
      <c r="F1449" s="151"/>
      <c r="G1449" s="86"/>
      <c r="H1449" s="86"/>
      <c r="I1449" s="86"/>
      <c r="J1449" s="86"/>
      <c r="K1449" s="86"/>
    </row>
    <row r="1450" spans="6:11" x14ac:dyDescent="0.2">
      <c r="F1450" s="151"/>
      <c r="G1450" s="86"/>
      <c r="H1450" s="86"/>
      <c r="I1450" s="86"/>
      <c r="J1450" s="86"/>
      <c r="K1450" s="86"/>
    </row>
    <row r="1451" spans="6:11" x14ac:dyDescent="0.2">
      <c r="F1451" s="151"/>
      <c r="G1451" s="86"/>
      <c r="H1451" s="86"/>
      <c r="I1451" s="86"/>
      <c r="J1451" s="86"/>
      <c r="K1451" s="86"/>
    </row>
    <row r="1452" spans="6:11" x14ac:dyDescent="0.2">
      <c r="F1452" s="151"/>
      <c r="G1452" s="86"/>
      <c r="H1452" s="86"/>
      <c r="I1452" s="86"/>
      <c r="J1452" s="86"/>
      <c r="K1452" s="86"/>
    </row>
    <row r="1453" spans="6:11" x14ac:dyDescent="0.2">
      <c r="F1453" s="151"/>
      <c r="G1453" s="86"/>
      <c r="H1453" s="86"/>
      <c r="I1453" s="86"/>
      <c r="J1453" s="86"/>
      <c r="K1453" s="86"/>
    </row>
    <row r="1454" spans="6:11" x14ac:dyDescent="0.2">
      <c r="F1454" s="151"/>
      <c r="G1454" s="86"/>
      <c r="H1454" s="86"/>
      <c r="I1454" s="86"/>
      <c r="J1454" s="86"/>
      <c r="K1454" s="86"/>
    </row>
    <row r="1455" spans="6:11" x14ac:dyDescent="0.2">
      <c r="F1455" s="151"/>
      <c r="G1455" s="86"/>
      <c r="H1455" s="86"/>
      <c r="I1455" s="86"/>
      <c r="J1455" s="86"/>
      <c r="K1455" s="86"/>
    </row>
    <row r="1456" spans="6:11" x14ac:dyDescent="0.2">
      <c r="F1456" s="151"/>
      <c r="G1456" s="86"/>
      <c r="H1456" s="86"/>
      <c r="I1456" s="86"/>
      <c r="J1456" s="86"/>
      <c r="K1456" s="86"/>
    </row>
    <row r="1457" spans="6:11" x14ac:dyDescent="0.2">
      <c r="F1457" s="151"/>
      <c r="G1457" s="86"/>
      <c r="H1457" s="86"/>
      <c r="I1457" s="86"/>
      <c r="J1457" s="86"/>
      <c r="K1457" s="86"/>
    </row>
    <row r="1458" spans="6:11" x14ac:dyDescent="0.2">
      <c r="F1458" s="151"/>
      <c r="G1458" s="86"/>
      <c r="H1458" s="86"/>
      <c r="I1458" s="86"/>
      <c r="J1458" s="86"/>
      <c r="K1458" s="86"/>
    </row>
    <row r="1459" spans="6:11" x14ac:dyDescent="0.2">
      <c r="F1459" s="151"/>
      <c r="G1459" s="86"/>
      <c r="H1459" s="86"/>
      <c r="I1459" s="86"/>
      <c r="J1459" s="86"/>
      <c r="K1459" s="86"/>
    </row>
    <row r="1460" spans="6:11" x14ac:dyDescent="0.2">
      <c r="F1460" s="151"/>
      <c r="G1460" s="86"/>
      <c r="H1460" s="86"/>
      <c r="I1460" s="86"/>
      <c r="J1460" s="86"/>
      <c r="K1460" s="86"/>
    </row>
    <row r="1461" spans="6:11" x14ac:dyDescent="0.2">
      <c r="F1461" s="151"/>
      <c r="G1461" s="86"/>
      <c r="H1461" s="86"/>
      <c r="I1461" s="86"/>
      <c r="J1461" s="86"/>
      <c r="K1461" s="86"/>
    </row>
    <row r="1462" spans="6:11" x14ac:dyDescent="0.2">
      <c r="F1462" s="151"/>
      <c r="G1462" s="86"/>
      <c r="H1462" s="86"/>
      <c r="I1462" s="86"/>
      <c r="J1462" s="86"/>
      <c r="K1462" s="86"/>
    </row>
    <row r="1463" spans="6:11" x14ac:dyDescent="0.2">
      <c r="F1463" s="151"/>
      <c r="G1463" s="86"/>
      <c r="H1463" s="86"/>
      <c r="I1463" s="86"/>
      <c r="J1463" s="86"/>
      <c r="K1463" s="86"/>
    </row>
    <row r="1464" spans="6:11" x14ac:dyDescent="0.2">
      <c r="F1464" s="151"/>
      <c r="G1464" s="86"/>
      <c r="H1464" s="86"/>
      <c r="I1464" s="86"/>
      <c r="J1464" s="86"/>
      <c r="K1464" s="86"/>
    </row>
    <row r="1465" spans="6:11" x14ac:dyDescent="0.2">
      <c r="F1465" s="151"/>
      <c r="G1465" s="86"/>
      <c r="H1465" s="86"/>
      <c r="I1465" s="86"/>
      <c r="J1465" s="86"/>
      <c r="K1465" s="86"/>
    </row>
    <row r="1466" spans="6:11" x14ac:dyDescent="0.2">
      <c r="F1466" s="151"/>
      <c r="G1466" s="86"/>
      <c r="H1466" s="86"/>
      <c r="I1466" s="86"/>
      <c r="J1466" s="86"/>
      <c r="K1466" s="86"/>
    </row>
    <row r="1467" spans="6:11" x14ac:dyDescent="0.2">
      <c r="F1467" s="151"/>
      <c r="G1467" s="86"/>
      <c r="H1467" s="86"/>
      <c r="I1467" s="86"/>
      <c r="J1467" s="86"/>
      <c r="K1467" s="86"/>
    </row>
    <row r="1468" spans="6:11" x14ac:dyDescent="0.2">
      <c r="F1468" s="151"/>
      <c r="G1468" s="86"/>
      <c r="H1468" s="86"/>
      <c r="I1468" s="86"/>
      <c r="J1468" s="86"/>
      <c r="K1468" s="86"/>
    </row>
    <row r="1469" spans="6:11" x14ac:dyDescent="0.2">
      <c r="F1469" s="151"/>
      <c r="G1469" s="86"/>
      <c r="H1469" s="86"/>
      <c r="I1469" s="86"/>
      <c r="J1469" s="86"/>
      <c r="K1469" s="86"/>
    </row>
    <row r="1470" spans="6:11" x14ac:dyDescent="0.2">
      <c r="F1470" s="151"/>
      <c r="G1470" s="86"/>
      <c r="H1470" s="86"/>
      <c r="I1470" s="86"/>
      <c r="J1470" s="86"/>
      <c r="K1470" s="86"/>
    </row>
    <row r="1471" spans="6:11" x14ac:dyDescent="0.2">
      <c r="F1471" s="151"/>
      <c r="G1471" s="86"/>
      <c r="H1471" s="86"/>
      <c r="I1471" s="86"/>
      <c r="J1471" s="86"/>
      <c r="K1471" s="86"/>
    </row>
    <row r="1472" spans="6:11" x14ac:dyDescent="0.2">
      <c r="F1472" s="151"/>
      <c r="G1472" s="86"/>
      <c r="H1472" s="86"/>
      <c r="I1472" s="86"/>
      <c r="J1472" s="86"/>
      <c r="K1472" s="86"/>
    </row>
    <row r="1473" spans="6:11" x14ac:dyDescent="0.2">
      <c r="F1473" s="151"/>
      <c r="G1473" s="86"/>
      <c r="H1473" s="86"/>
      <c r="I1473" s="86"/>
      <c r="J1473" s="86"/>
      <c r="K1473" s="86"/>
    </row>
    <row r="1474" spans="6:11" x14ac:dyDescent="0.2">
      <c r="F1474" s="151"/>
      <c r="G1474" s="86"/>
      <c r="H1474" s="86"/>
      <c r="I1474" s="86"/>
      <c r="J1474" s="86"/>
      <c r="K1474" s="86"/>
    </row>
    <row r="1475" spans="6:11" x14ac:dyDescent="0.2">
      <c r="F1475" s="151"/>
      <c r="G1475" s="86"/>
      <c r="H1475" s="86"/>
      <c r="I1475" s="86"/>
      <c r="J1475" s="86"/>
      <c r="K1475" s="86"/>
    </row>
    <row r="1476" spans="6:11" x14ac:dyDescent="0.2">
      <c r="F1476" s="151"/>
      <c r="G1476" s="86"/>
      <c r="H1476" s="86"/>
      <c r="I1476" s="86"/>
      <c r="J1476" s="86"/>
      <c r="K1476" s="86"/>
    </row>
    <row r="1477" spans="6:11" x14ac:dyDescent="0.2">
      <c r="F1477" s="151"/>
      <c r="G1477" s="86"/>
      <c r="H1477" s="86"/>
      <c r="I1477" s="86"/>
      <c r="J1477" s="86"/>
      <c r="K1477" s="86"/>
    </row>
    <row r="1478" spans="6:11" x14ac:dyDescent="0.2">
      <c r="F1478" s="151"/>
      <c r="G1478" s="86"/>
      <c r="H1478" s="86"/>
      <c r="I1478" s="86"/>
      <c r="J1478" s="86"/>
      <c r="K1478" s="86"/>
    </row>
    <row r="1479" spans="6:11" x14ac:dyDescent="0.2">
      <c r="F1479" s="151"/>
      <c r="G1479" s="86"/>
      <c r="H1479" s="86"/>
      <c r="I1479" s="86"/>
      <c r="J1479" s="86"/>
      <c r="K1479" s="86"/>
    </row>
    <row r="1480" spans="6:11" x14ac:dyDescent="0.2">
      <c r="F1480" s="151"/>
      <c r="G1480" s="86"/>
      <c r="H1480" s="86"/>
      <c r="I1480" s="86"/>
      <c r="J1480" s="86"/>
      <c r="K1480" s="86"/>
    </row>
    <row r="1481" spans="6:11" x14ac:dyDescent="0.2">
      <c r="F1481" s="151"/>
      <c r="G1481" s="86"/>
      <c r="H1481" s="86"/>
      <c r="I1481" s="86"/>
      <c r="J1481" s="86"/>
      <c r="K1481" s="86"/>
    </row>
    <row r="1482" spans="6:11" x14ac:dyDescent="0.2">
      <c r="F1482" s="151"/>
      <c r="G1482" s="86"/>
      <c r="H1482" s="86"/>
      <c r="I1482" s="86"/>
      <c r="J1482" s="86"/>
      <c r="K1482" s="86"/>
    </row>
    <row r="1483" spans="6:11" x14ac:dyDescent="0.2">
      <c r="F1483" s="151"/>
      <c r="G1483" s="86"/>
      <c r="H1483" s="86"/>
      <c r="I1483" s="86"/>
      <c r="J1483" s="86"/>
      <c r="K1483" s="86"/>
    </row>
    <row r="1484" spans="6:11" x14ac:dyDescent="0.2">
      <c r="F1484" s="151"/>
      <c r="G1484" s="86"/>
      <c r="H1484" s="86"/>
      <c r="I1484" s="86"/>
      <c r="J1484" s="86"/>
      <c r="K1484" s="86"/>
    </row>
    <row r="1485" spans="6:11" x14ac:dyDescent="0.2">
      <c r="F1485" s="151"/>
      <c r="G1485" s="86"/>
      <c r="H1485" s="86"/>
      <c r="I1485" s="86"/>
      <c r="J1485" s="86"/>
      <c r="K1485" s="86"/>
    </row>
    <row r="1486" spans="6:11" x14ac:dyDescent="0.2">
      <c r="F1486" s="151"/>
      <c r="G1486" s="86"/>
      <c r="H1486" s="86"/>
      <c r="I1486" s="86"/>
      <c r="J1486" s="86"/>
      <c r="K1486" s="86"/>
    </row>
    <row r="1487" spans="6:11" x14ac:dyDescent="0.2">
      <c r="F1487" s="151"/>
      <c r="G1487" s="86"/>
      <c r="H1487" s="86"/>
      <c r="I1487" s="86"/>
      <c r="J1487" s="86"/>
      <c r="K1487" s="86"/>
    </row>
    <row r="1488" spans="6:11" x14ac:dyDescent="0.2">
      <c r="F1488" s="151"/>
      <c r="G1488" s="86"/>
      <c r="H1488" s="86"/>
      <c r="I1488" s="86"/>
      <c r="J1488" s="86"/>
      <c r="K1488" s="86"/>
    </row>
    <row r="1489" spans="6:11" x14ac:dyDescent="0.2">
      <c r="F1489" s="151"/>
      <c r="G1489" s="86"/>
      <c r="H1489" s="86"/>
      <c r="I1489" s="86"/>
      <c r="J1489" s="86"/>
      <c r="K1489" s="86"/>
    </row>
    <row r="1490" spans="6:11" x14ac:dyDescent="0.2">
      <c r="F1490" s="151"/>
      <c r="G1490" s="86"/>
      <c r="H1490" s="86"/>
      <c r="I1490" s="86"/>
      <c r="J1490" s="86"/>
      <c r="K1490" s="86"/>
    </row>
    <row r="1491" spans="6:11" x14ac:dyDescent="0.2">
      <c r="F1491" s="151"/>
      <c r="G1491" s="86"/>
      <c r="H1491" s="86"/>
      <c r="I1491" s="86"/>
      <c r="J1491" s="86"/>
      <c r="K1491" s="86"/>
    </row>
    <row r="1492" spans="6:11" x14ac:dyDescent="0.2">
      <c r="F1492" s="151"/>
      <c r="G1492" s="86"/>
      <c r="H1492" s="86"/>
      <c r="I1492" s="86"/>
      <c r="J1492" s="86"/>
      <c r="K1492" s="86"/>
    </row>
    <row r="1493" spans="6:11" x14ac:dyDescent="0.2">
      <c r="F1493" s="151"/>
      <c r="G1493" s="86"/>
      <c r="H1493" s="86"/>
      <c r="I1493" s="86"/>
      <c r="J1493" s="86"/>
      <c r="K1493" s="86"/>
    </row>
    <row r="1494" spans="6:11" x14ac:dyDescent="0.2">
      <c r="F1494" s="151"/>
      <c r="G1494" s="86"/>
      <c r="H1494" s="86"/>
      <c r="I1494" s="86"/>
      <c r="J1494" s="86"/>
      <c r="K1494" s="86"/>
    </row>
    <row r="1495" spans="6:11" x14ac:dyDescent="0.2">
      <c r="F1495" s="151"/>
      <c r="G1495" s="86"/>
      <c r="H1495" s="86"/>
      <c r="I1495" s="86"/>
      <c r="J1495" s="86"/>
      <c r="K1495" s="86"/>
    </row>
    <row r="1496" spans="6:11" x14ac:dyDescent="0.2">
      <c r="F1496" s="151"/>
      <c r="G1496" s="86"/>
      <c r="H1496" s="86"/>
      <c r="I1496" s="86"/>
      <c r="J1496" s="86"/>
      <c r="K1496" s="86"/>
    </row>
    <row r="1497" spans="6:11" x14ac:dyDescent="0.2">
      <c r="F1497" s="151"/>
      <c r="G1497" s="86"/>
      <c r="H1497" s="86"/>
      <c r="I1497" s="86"/>
      <c r="J1497" s="86"/>
      <c r="K1497" s="86"/>
    </row>
    <row r="1498" spans="6:11" x14ac:dyDescent="0.2">
      <c r="F1498" s="151"/>
      <c r="G1498" s="86"/>
      <c r="H1498" s="86"/>
      <c r="I1498" s="86"/>
      <c r="J1498" s="86"/>
      <c r="K1498" s="86"/>
    </row>
    <row r="1499" spans="6:11" x14ac:dyDescent="0.2">
      <c r="F1499" s="151"/>
      <c r="G1499" s="86"/>
      <c r="H1499" s="86"/>
      <c r="I1499" s="86"/>
      <c r="J1499" s="86"/>
      <c r="K1499" s="86"/>
    </row>
    <row r="1500" spans="6:11" x14ac:dyDescent="0.2">
      <c r="F1500" s="151"/>
      <c r="G1500" s="86"/>
      <c r="H1500" s="86"/>
      <c r="I1500" s="86"/>
      <c r="J1500" s="86"/>
      <c r="K1500" s="86"/>
    </row>
    <row r="1501" spans="6:11" x14ac:dyDescent="0.2">
      <c r="F1501" s="151"/>
      <c r="G1501" s="86"/>
      <c r="H1501" s="86"/>
      <c r="I1501" s="86"/>
      <c r="J1501" s="86"/>
      <c r="K1501" s="86"/>
    </row>
    <row r="1502" spans="6:11" x14ac:dyDescent="0.2">
      <c r="F1502" s="151"/>
      <c r="G1502" s="86"/>
      <c r="H1502" s="86"/>
      <c r="I1502" s="86"/>
      <c r="J1502" s="86"/>
      <c r="K1502" s="86"/>
    </row>
    <row r="1503" spans="6:11" x14ac:dyDescent="0.2">
      <c r="F1503" s="151"/>
      <c r="G1503" s="86"/>
      <c r="H1503" s="86"/>
      <c r="I1503" s="86"/>
      <c r="J1503" s="86"/>
      <c r="K1503" s="86"/>
    </row>
    <row r="1504" spans="6:11" x14ac:dyDescent="0.2">
      <c r="F1504" s="151"/>
      <c r="G1504" s="86"/>
      <c r="H1504" s="86"/>
      <c r="I1504" s="86"/>
      <c r="J1504" s="86"/>
      <c r="K1504" s="86"/>
    </row>
    <row r="1505" spans="6:11" x14ac:dyDescent="0.2">
      <c r="F1505" s="151"/>
      <c r="G1505" s="86"/>
      <c r="H1505" s="86"/>
      <c r="I1505" s="86"/>
      <c r="J1505" s="86"/>
      <c r="K1505" s="86"/>
    </row>
    <row r="1506" spans="6:11" x14ac:dyDescent="0.2">
      <c r="F1506" s="151"/>
      <c r="G1506" s="86"/>
      <c r="H1506" s="86"/>
      <c r="I1506" s="86"/>
      <c r="J1506" s="86"/>
      <c r="K1506" s="86"/>
    </row>
    <row r="1507" spans="6:11" x14ac:dyDescent="0.2">
      <c r="F1507" s="151"/>
      <c r="G1507" s="86"/>
      <c r="H1507" s="86"/>
      <c r="I1507" s="86"/>
      <c r="J1507" s="86"/>
      <c r="K1507" s="86"/>
    </row>
    <row r="1508" spans="6:11" x14ac:dyDescent="0.2">
      <c r="F1508" s="151"/>
      <c r="G1508" s="86"/>
      <c r="H1508" s="86"/>
      <c r="I1508" s="86"/>
      <c r="J1508" s="86"/>
      <c r="K1508" s="86"/>
    </row>
    <row r="1509" spans="6:11" x14ac:dyDescent="0.2">
      <c r="F1509" s="151"/>
      <c r="G1509" s="86"/>
      <c r="H1509" s="86"/>
      <c r="I1509" s="86"/>
      <c r="J1509" s="86"/>
      <c r="K1509" s="86"/>
    </row>
    <row r="1510" spans="6:11" x14ac:dyDescent="0.2">
      <c r="F1510" s="151"/>
      <c r="G1510" s="86"/>
      <c r="H1510" s="86"/>
      <c r="I1510" s="86"/>
      <c r="J1510" s="86"/>
      <c r="K1510" s="86"/>
    </row>
    <row r="1511" spans="6:11" x14ac:dyDescent="0.2">
      <c r="F1511" s="151"/>
      <c r="G1511" s="86"/>
      <c r="H1511" s="86"/>
      <c r="I1511" s="86"/>
      <c r="J1511" s="86"/>
      <c r="K1511" s="86"/>
    </row>
    <row r="1512" spans="6:11" x14ac:dyDescent="0.2">
      <c r="F1512" s="151"/>
      <c r="G1512" s="86"/>
      <c r="H1512" s="86"/>
      <c r="I1512" s="86"/>
      <c r="J1512" s="86"/>
      <c r="K1512" s="86"/>
    </row>
    <row r="1513" spans="6:11" x14ac:dyDescent="0.2">
      <c r="F1513" s="151"/>
      <c r="G1513" s="86"/>
      <c r="H1513" s="86"/>
      <c r="I1513" s="86"/>
      <c r="J1513" s="86"/>
      <c r="K1513" s="86"/>
    </row>
    <row r="1514" spans="6:11" x14ac:dyDescent="0.2">
      <c r="F1514" s="151"/>
      <c r="G1514" s="86"/>
      <c r="H1514" s="86"/>
      <c r="I1514" s="86"/>
      <c r="J1514" s="86"/>
      <c r="K1514" s="86"/>
    </row>
    <row r="1515" spans="6:11" x14ac:dyDescent="0.2">
      <c r="F1515" s="151"/>
      <c r="G1515" s="86"/>
      <c r="H1515" s="86"/>
      <c r="I1515" s="86"/>
      <c r="J1515" s="86"/>
      <c r="K1515" s="86"/>
    </row>
    <row r="1516" spans="6:11" x14ac:dyDescent="0.2">
      <c r="F1516" s="151"/>
      <c r="G1516" s="86"/>
      <c r="H1516" s="86"/>
      <c r="I1516" s="86"/>
      <c r="J1516" s="86"/>
      <c r="K1516" s="86"/>
    </row>
    <row r="1517" spans="6:11" x14ac:dyDescent="0.2">
      <c r="F1517" s="151"/>
      <c r="G1517" s="86"/>
      <c r="H1517" s="86"/>
      <c r="I1517" s="86"/>
      <c r="J1517" s="86"/>
      <c r="K1517" s="86"/>
    </row>
    <row r="1518" spans="6:11" x14ac:dyDescent="0.2">
      <c r="F1518" s="151"/>
      <c r="G1518" s="86"/>
      <c r="H1518" s="86"/>
      <c r="I1518" s="86"/>
      <c r="J1518" s="86"/>
      <c r="K1518" s="86"/>
    </row>
    <row r="1519" spans="6:11" x14ac:dyDescent="0.2">
      <c r="F1519" s="151"/>
      <c r="G1519" s="86"/>
      <c r="H1519" s="86"/>
      <c r="I1519" s="86"/>
      <c r="J1519" s="86"/>
      <c r="K1519" s="86"/>
    </row>
    <row r="1520" spans="6:11" x14ac:dyDescent="0.2">
      <c r="F1520" s="151"/>
      <c r="G1520" s="86"/>
      <c r="H1520" s="86"/>
      <c r="I1520" s="86"/>
      <c r="J1520" s="86"/>
      <c r="K1520" s="86"/>
    </row>
    <row r="1521" spans="6:11" x14ac:dyDescent="0.2">
      <c r="F1521" s="151"/>
      <c r="G1521" s="86"/>
      <c r="H1521" s="86"/>
      <c r="I1521" s="86"/>
      <c r="J1521" s="86"/>
      <c r="K1521" s="86"/>
    </row>
    <row r="1522" spans="6:11" x14ac:dyDescent="0.2">
      <c r="F1522" s="151"/>
      <c r="G1522" s="86"/>
      <c r="H1522" s="86"/>
      <c r="I1522" s="86"/>
      <c r="J1522" s="86"/>
      <c r="K1522" s="86"/>
    </row>
    <row r="1523" spans="6:11" x14ac:dyDescent="0.2">
      <c r="F1523" s="151"/>
      <c r="G1523" s="86"/>
      <c r="H1523" s="86"/>
      <c r="I1523" s="86"/>
      <c r="J1523" s="86"/>
      <c r="K1523" s="86"/>
    </row>
    <row r="1524" spans="6:11" x14ac:dyDescent="0.2">
      <c r="F1524" s="151"/>
      <c r="G1524" s="86"/>
      <c r="H1524" s="86"/>
      <c r="I1524" s="86"/>
      <c r="J1524" s="86"/>
      <c r="K1524" s="86"/>
    </row>
    <row r="1525" spans="6:11" x14ac:dyDescent="0.2">
      <c r="F1525" s="151"/>
      <c r="G1525" s="86"/>
      <c r="H1525" s="86"/>
      <c r="I1525" s="86"/>
      <c r="J1525" s="86"/>
      <c r="K1525" s="86"/>
    </row>
    <row r="1526" spans="6:11" x14ac:dyDescent="0.2">
      <c r="F1526" s="151"/>
      <c r="G1526" s="86"/>
      <c r="H1526" s="86"/>
      <c r="I1526" s="86"/>
      <c r="J1526" s="86"/>
      <c r="K1526" s="86"/>
    </row>
    <row r="1527" spans="6:11" x14ac:dyDescent="0.2">
      <c r="F1527" s="151"/>
      <c r="G1527" s="86"/>
      <c r="H1527" s="86"/>
      <c r="I1527" s="86"/>
      <c r="J1527" s="86"/>
      <c r="K1527" s="86"/>
    </row>
    <row r="1528" spans="6:11" x14ac:dyDescent="0.2">
      <c r="F1528" s="151"/>
      <c r="G1528" s="86"/>
      <c r="H1528" s="86"/>
      <c r="I1528" s="86"/>
      <c r="J1528" s="86"/>
      <c r="K1528" s="86"/>
    </row>
    <row r="1529" spans="6:11" x14ac:dyDescent="0.2">
      <c r="F1529" s="151"/>
      <c r="G1529" s="86"/>
      <c r="H1529" s="86"/>
      <c r="I1529" s="86"/>
      <c r="J1529" s="86"/>
      <c r="K1529" s="86"/>
    </row>
    <row r="1530" spans="6:11" x14ac:dyDescent="0.2">
      <c r="F1530" s="151"/>
      <c r="G1530" s="86"/>
      <c r="H1530" s="86"/>
      <c r="I1530" s="86"/>
      <c r="J1530" s="86"/>
      <c r="K1530" s="86"/>
    </row>
    <row r="1531" spans="6:11" x14ac:dyDescent="0.2">
      <c r="F1531" s="151"/>
      <c r="G1531" s="86"/>
      <c r="H1531" s="86"/>
      <c r="I1531" s="86"/>
      <c r="J1531" s="86"/>
      <c r="K1531" s="86"/>
    </row>
    <row r="1532" spans="6:11" x14ac:dyDescent="0.2">
      <c r="F1532" s="151"/>
      <c r="G1532" s="86"/>
      <c r="H1532" s="86"/>
      <c r="I1532" s="86"/>
      <c r="J1532" s="86"/>
      <c r="K1532" s="86"/>
    </row>
    <row r="1533" spans="6:11" x14ac:dyDescent="0.2">
      <c r="F1533" s="151"/>
      <c r="G1533" s="86"/>
      <c r="H1533" s="86"/>
      <c r="I1533" s="86"/>
      <c r="J1533" s="86"/>
      <c r="K1533" s="86"/>
    </row>
    <row r="1534" spans="6:11" x14ac:dyDescent="0.2">
      <c r="F1534" s="151"/>
      <c r="G1534" s="86"/>
      <c r="H1534" s="86"/>
      <c r="I1534" s="86"/>
      <c r="J1534" s="86"/>
      <c r="K1534" s="86"/>
    </row>
    <row r="1535" spans="6:11" x14ac:dyDescent="0.2">
      <c r="F1535" s="151"/>
      <c r="G1535" s="86"/>
      <c r="H1535" s="86"/>
      <c r="I1535" s="86"/>
      <c r="J1535" s="86"/>
      <c r="K1535" s="86"/>
    </row>
    <row r="1536" spans="6:11" x14ac:dyDescent="0.2">
      <c r="F1536" s="151"/>
      <c r="G1536" s="86"/>
      <c r="H1536" s="86"/>
      <c r="I1536" s="86"/>
      <c r="J1536" s="86"/>
      <c r="K1536" s="86"/>
    </row>
    <row r="1537" spans="6:11" x14ac:dyDescent="0.2">
      <c r="F1537" s="151"/>
      <c r="G1537" s="86"/>
      <c r="H1537" s="86"/>
      <c r="I1537" s="86"/>
      <c r="J1537" s="86"/>
      <c r="K1537" s="86"/>
    </row>
    <row r="1538" spans="6:11" x14ac:dyDescent="0.2">
      <c r="F1538" s="151"/>
      <c r="G1538" s="86"/>
      <c r="H1538" s="86"/>
      <c r="I1538" s="86"/>
      <c r="J1538" s="86"/>
      <c r="K1538" s="86"/>
    </row>
    <row r="1539" spans="6:11" x14ac:dyDescent="0.2">
      <c r="F1539" s="151"/>
      <c r="G1539" s="86"/>
      <c r="H1539" s="86"/>
      <c r="I1539" s="86"/>
      <c r="J1539" s="86"/>
      <c r="K1539" s="86"/>
    </row>
    <row r="1540" spans="6:11" x14ac:dyDescent="0.2">
      <c r="F1540" s="151"/>
      <c r="G1540" s="86"/>
      <c r="H1540" s="86"/>
      <c r="I1540" s="86"/>
      <c r="J1540" s="86"/>
      <c r="K1540" s="86"/>
    </row>
    <row r="1541" spans="6:11" x14ac:dyDescent="0.2">
      <c r="F1541" s="151"/>
      <c r="G1541" s="86"/>
      <c r="H1541" s="86"/>
      <c r="I1541" s="86"/>
      <c r="J1541" s="86"/>
      <c r="K1541" s="86"/>
    </row>
    <row r="1542" spans="6:11" x14ac:dyDescent="0.2">
      <c r="F1542" s="151"/>
      <c r="G1542" s="86"/>
      <c r="H1542" s="86"/>
      <c r="I1542" s="86"/>
      <c r="J1542" s="86"/>
      <c r="K1542" s="86"/>
    </row>
    <row r="1543" spans="6:11" x14ac:dyDescent="0.2">
      <c r="F1543" s="151"/>
      <c r="G1543" s="86"/>
      <c r="H1543" s="86"/>
      <c r="I1543" s="86"/>
      <c r="J1543" s="86"/>
      <c r="K1543" s="86"/>
    </row>
    <row r="1544" spans="6:11" x14ac:dyDescent="0.2">
      <c r="F1544" s="151"/>
      <c r="G1544" s="86"/>
      <c r="H1544" s="86"/>
      <c r="I1544" s="86"/>
      <c r="J1544" s="86"/>
      <c r="K1544" s="86"/>
    </row>
    <row r="1545" spans="6:11" x14ac:dyDescent="0.2">
      <c r="F1545" s="151"/>
      <c r="G1545" s="86"/>
      <c r="H1545" s="86"/>
      <c r="I1545" s="86"/>
      <c r="J1545" s="86"/>
      <c r="K1545" s="86"/>
    </row>
    <row r="1546" spans="6:11" x14ac:dyDescent="0.2">
      <c r="F1546" s="151"/>
      <c r="G1546" s="86"/>
      <c r="H1546" s="86"/>
      <c r="I1546" s="86"/>
      <c r="J1546" s="86"/>
      <c r="K1546" s="86"/>
    </row>
    <row r="1547" spans="6:11" x14ac:dyDescent="0.2">
      <c r="F1547" s="151"/>
      <c r="G1547" s="86"/>
      <c r="H1547" s="86"/>
      <c r="I1547" s="86"/>
      <c r="J1547" s="86"/>
      <c r="K1547" s="86"/>
    </row>
    <row r="1548" spans="6:11" x14ac:dyDescent="0.2">
      <c r="F1548" s="151"/>
      <c r="G1548" s="86"/>
      <c r="H1548" s="86"/>
      <c r="I1548" s="86"/>
      <c r="J1548" s="86"/>
      <c r="K1548" s="86"/>
    </row>
    <row r="1549" spans="6:11" x14ac:dyDescent="0.2">
      <c r="F1549" s="151"/>
      <c r="G1549" s="86"/>
      <c r="H1549" s="86"/>
      <c r="I1549" s="86"/>
      <c r="J1549" s="86"/>
      <c r="K1549" s="86"/>
    </row>
    <row r="1550" spans="6:11" x14ac:dyDescent="0.2">
      <c r="F1550" s="151"/>
      <c r="G1550" s="86"/>
      <c r="H1550" s="86"/>
      <c r="I1550" s="86"/>
      <c r="J1550" s="86"/>
      <c r="K1550" s="86"/>
    </row>
    <row r="1551" spans="6:11" x14ac:dyDescent="0.2">
      <c r="F1551" s="151"/>
      <c r="G1551" s="86"/>
      <c r="H1551" s="86"/>
      <c r="I1551" s="86"/>
      <c r="J1551" s="86"/>
      <c r="K1551" s="86"/>
    </row>
    <row r="1552" spans="6:11" x14ac:dyDescent="0.2">
      <c r="F1552" s="151"/>
      <c r="G1552" s="86"/>
      <c r="H1552" s="86"/>
      <c r="I1552" s="86"/>
      <c r="J1552" s="86"/>
      <c r="K1552" s="86"/>
    </row>
    <row r="1553" spans="6:11" x14ac:dyDescent="0.2">
      <c r="F1553" s="151"/>
      <c r="G1553" s="86"/>
      <c r="H1553" s="86"/>
      <c r="I1553" s="86"/>
      <c r="J1553" s="86"/>
      <c r="K1553" s="86"/>
    </row>
    <row r="1554" spans="6:11" x14ac:dyDescent="0.2">
      <c r="F1554" s="151"/>
      <c r="G1554" s="86"/>
      <c r="H1554" s="86"/>
      <c r="I1554" s="86"/>
      <c r="J1554" s="86"/>
      <c r="K1554" s="86"/>
    </row>
    <row r="1555" spans="6:11" x14ac:dyDescent="0.2">
      <c r="F1555" s="151"/>
      <c r="G1555" s="86"/>
      <c r="H1555" s="86"/>
      <c r="I1555" s="86"/>
      <c r="J1555" s="86"/>
      <c r="K1555" s="86"/>
    </row>
    <row r="1556" spans="6:11" x14ac:dyDescent="0.2">
      <c r="F1556" s="151"/>
      <c r="G1556" s="86"/>
      <c r="H1556" s="86"/>
      <c r="I1556" s="86"/>
      <c r="J1556" s="86"/>
      <c r="K1556" s="86"/>
    </row>
    <row r="1557" spans="6:11" x14ac:dyDescent="0.2">
      <c r="F1557" s="151"/>
      <c r="G1557" s="86"/>
      <c r="H1557" s="86"/>
      <c r="I1557" s="86"/>
      <c r="J1557" s="86"/>
      <c r="K1557" s="86"/>
    </row>
    <row r="1558" spans="6:11" x14ac:dyDescent="0.2">
      <c r="F1558" s="151"/>
      <c r="G1558" s="86"/>
      <c r="H1558" s="86"/>
      <c r="I1558" s="86"/>
      <c r="J1558" s="86"/>
      <c r="K1558" s="86"/>
    </row>
    <row r="1559" spans="6:11" x14ac:dyDescent="0.2">
      <c r="F1559" s="151"/>
      <c r="G1559" s="86"/>
      <c r="H1559" s="86"/>
      <c r="I1559" s="86"/>
      <c r="J1559" s="86"/>
      <c r="K1559" s="86"/>
    </row>
    <row r="1560" spans="6:11" x14ac:dyDescent="0.2">
      <c r="F1560" s="151"/>
      <c r="G1560" s="86"/>
      <c r="H1560" s="86"/>
      <c r="I1560" s="86"/>
      <c r="J1560" s="86"/>
      <c r="K1560" s="86"/>
    </row>
    <row r="1561" spans="6:11" x14ac:dyDescent="0.2">
      <c r="F1561" s="151"/>
      <c r="G1561" s="86"/>
      <c r="H1561" s="86"/>
      <c r="I1561" s="86"/>
      <c r="J1561" s="86"/>
      <c r="K1561" s="86"/>
    </row>
    <row r="1562" spans="6:11" x14ac:dyDescent="0.2">
      <c r="F1562" s="151"/>
      <c r="G1562" s="86"/>
      <c r="H1562" s="86"/>
      <c r="I1562" s="86"/>
      <c r="J1562" s="86"/>
      <c r="K1562" s="86"/>
    </row>
    <row r="1563" spans="6:11" x14ac:dyDescent="0.2">
      <c r="F1563" s="151"/>
      <c r="G1563" s="86"/>
      <c r="H1563" s="86"/>
      <c r="I1563" s="86"/>
      <c r="J1563" s="86"/>
      <c r="K1563" s="86"/>
    </row>
    <row r="1564" spans="6:11" x14ac:dyDescent="0.2">
      <c r="F1564" s="151"/>
      <c r="G1564" s="86"/>
      <c r="H1564" s="86"/>
      <c r="I1564" s="86"/>
      <c r="J1564" s="86"/>
      <c r="K1564" s="86"/>
    </row>
    <row r="1565" spans="6:11" x14ac:dyDescent="0.2">
      <c r="F1565" s="151"/>
      <c r="G1565" s="86"/>
      <c r="H1565" s="86"/>
      <c r="I1565" s="86"/>
      <c r="J1565" s="86"/>
      <c r="K1565" s="86"/>
    </row>
    <row r="1566" spans="6:11" x14ac:dyDescent="0.2">
      <c r="F1566" s="151"/>
      <c r="G1566" s="86"/>
      <c r="H1566" s="86"/>
      <c r="I1566" s="86"/>
      <c r="J1566" s="86"/>
      <c r="K1566" s="86"/>
    </row>
    <row r="1567" spans="6:11" x14ac:dyDescent="0.2">
      <c r="F1567" s="151"/>
      <c r="G1567" s="86"/>
      <c r="H1567" s="86"/>
      <c r="I1567" s="86"/>
      <c r="J1567" s="86"/>
      <c r="K1567" s="86"/>
    </row>
    <row r="1568" spans="6:11" x14ac:dyDescent="0.2">
      <c r="F1568" s="151"/>
      <c r="G1568" s="86"/>
      <c r="H1568" s="86"/>
      <c r="I1568" s="86"/>
      <c r="J1568" s="86"/>
      <c r="K1568" s="86"/>
    </row>
    <row r="1569" spans="6:11" x14ac:dyDescent="0.2">
      <c r="F1569" s="151"/>
      <c r="G1569" s="86"/>
      <c r="H1569" s="86"/>
      <c r="I1569" s="86"/>
      <c r="J1569" s="86"/>
      <c r="K1569" s="86"/>
    </row>
    <row r="1570" spans="6:11" x14ac:dyDescent="0.2">
      <c r="F1570" s="151"/>
      <c r="G1570" s="86"/>
      <c r="H1570" s="86"/>
      <c r="I1570" s="86"/>
      <c r="J1570" s="86"/>
      <c r="K1570" s="86"/>
    </row>
    <row r="1571" spans="6:11" x14ac:dyDescent="0.2">
      <c r="F1571" s="151"/>
      <c r="G1571" s="86"/>
      <c r="H1571" s="86"/>
      <c r="I1571" s="86"/>
      <c r="J1571" s="86"/>
      <c r="K1571" s="86"/>
    </row>
    <row r="1572" spans="6:11" x14ac:dyDescent="0.2">
      <c r="F1572" s="151"/>
      <c r="G1572" s="86"/>
      <c r="H1572" s="86"/>
      <c r="I1572" s="86"/>
      <c r="J1572" s="86"/>
      <c r="K1572" s="86"/>
    </row>
    <row r="1573" spans="6:11" x14ac:dyDescent="0.2">
      <c r="F1573" s="151"/>
      <c r="G1573" s="86"/>
      <c r="H1573" s="86"/>
      <c r="I1573" s="86"/>
      <c r="J1573" s="86"/>
      <c r="K1573" s="86"/>
    </row>
    <row r="1574" spans="6:11" x14ac:dyDescent="0.2">
      <c r="F1574" s="151"/>
      <c r="G1574" s="86"/>
      <c r="H1574" s="86"/>
      <c r="I1574" s="86"/>
      <c r="J1574" s="86"/>
      <c r="K1574" s="86"/>
    </row>
    <row r="1575" spans="6:11" x14ac:dyDescent="0.2">
      <c r="F1575" s="151"/>
      <c r="G1575" s="86"/>
      <c r="H1575" s="86"/>
      <c r="I1575" s="86"/>
      <c r="J1575" s="86"/>
      <c r="K1575" s="86"/>
    </row>
    <row r="1576" spans="6:11" x14ac:dyDescent="0.2">
      <c r="F1576" s="151"/>
      <c r="G1576" s="86"/>
      <c r="H1576" s="86"/>
      <c r="I1576" s="86"/>
      <c r="J1576" s="86"/>
      <c r="K1576" s="86"/>
    </row>
    <row r="1577" spans="6:11" x14ac:dyDescent="0.2">
      <c r="F1577" s="151"/>
      <c r="G1577" s="86"/>
      <c r="H1577" s="86"/>
      <c r="I1577" s="86"/>
      <c r="J1577" s="86"/>
      <c r="K1577" s="86"/>
    </row>
    <row r="1578" spans="6:11" x14ac:dyDescent="0.2">
      <c r="F1578" s="151"/>
      <c r="G1578" s="86"/>
      <c r="H1578" s="86"/>
      <c r="I1578" s="86"/>
      <c r="J1578" s="86"/>
      <c r="K1578" s="86"/>
    </row>
    <row r="1579" spans="6:11" x14ac:dyDescent="0.2">
      <c r="F1579" s="151"/>
      <c r="G1579" s="86"/>
      <c r="H1579" s="86"/>
      <c r="I1579" s="86"/>
      <c r="J1579" s="86"/>
      <c r="K1579" s="86"/>
    </row>
    <row r="1580" spans="6:11" x14ac:dyDescent="0.2">
      <c r="F1580" s="151"/>
      <c r="G1580" s="86"/>
      <c r="H1580" s="86"/>
      <c r="I1580" s="86"/>
      <c r="J1580" s="86"/>
      <c r="K1580" s="86"/>
    </row>
    <row r="1581" spans="6:11" x14ac:dyDescent="0.2">
      <c r="F1581" s="151"/>
      <c r="G1581" s="86"/>
      <c r="H1581" s="86"/>
      <c r="I1581" s="86"/>
      <c r="J1581" s="86"/>
      <c r="K1581" s="86"/>
    </row>
    <row r="1582" spans="6:11" x14ac:dyDescent="0.2">
      <c r="F1582" s="151"/>
      <c r="G1582" s="86"/>
      <c r="H1582" s="86"/>
      <c r="I1582" s="86"/>
      <c r="J1582" s="86"/>
      <c r="K1582" s="86"/>
    </row>
    <row r="1583" spans="6:11" x14ac:dyDescent="0.2">
      <c r="F1583" s="151"/>
      <c r="G1583" s="86"/>
      <c r="H1583" s="86"/>
      <c r="I1583" s="86"/>
      <c r="J1583" s="86"/>
      <c r="K1583" s="86"/>
    </row>
    <row r="1584" spans="6:11" x14ac:dyDescent="0.2">
      <c r="F1584" s="151"/>
      <c r="G1584" s="86"/>
      <c r="H1584" s="86"/>
      <c r="I1584" s="86"/>
      <c r="J1584" s="86"/>
      <c r="K1584" s="86"/>
    </row>
    <row r="1585" spans="6:11" x14ac:dyDescent="0.2">
      <c r="F1585" s="151"/>
      <c r="G1585" s="86"/>
      <c r="H1585" s="86"/>
      <c r="I1585" s="86"/>
      <c r="J1585" s="86"/>
      <c r="K1585" s="86"/>
    </row>
    <row r="1586" spans="6:11" x14ac:dyDescent="0.2">
      <c r="F1586" s="151"/>
      <c r="G1586" s="86"/>
      <c r="H1586" s="86"/>
      <c r="I1586" s="86"/>
      <c r="J1586" s="86"/>
      <c r="K1586" s="86"/>
    </row>
    <row r="1587" spans="6:11" x14ac:dyDescent="0.2">
      <c r="F1587" s="151"/>
      <c r="G1587" s="86"/>
      <c r="H1587" s="86"/>
      <c r="I1587" s="86"/>
      <c r="J1587" s="86"/>
      <c r="K1587" s="86"/>
    </row>
    <row r="1588" spans="6:11" x14ac:dyDescent="0.2">
      <c r="F1588" s="151"/>
      <c r="G1588" s="86"/>
      <c r="H1588" s="86"/>
      <c r="I1588" s="86"/>
      <c r="J1588" s="86"/>
      <c r="K1588" s="86"/>
    </row>
    <row r="1589" spans="6:11" x14ac:dyDescent="0.2">
      <c r="F1589" s="151"/>
      <c r="G1589" s="86"/>
      <c r="H1589" s="86"/>
      <c r="I1589" s="86"/>
      <c r="J1589" s="86"/>
      <c r="K1589" s="86"/>
    </row>
    <row r="1590" spans="6:11" x14ac:dyDescent="0.2">
      <c r="F1590" s="151"/>
      <c r="G1590" s="86"/>
      <c r="H1590" s="86"/>
      <c r="I1590" s="86"/>
      <c r="J1590" s="86"/>
      <c r="K1590" s="86"/>
    </row>
    <row r="1591" spans="6:11" x14ac:dyDescent="0.2">
      <c r="F1591" s="151"/>
      <c r="G1591" s="86"/>
      <c r="H1591" s="86"/>
      <c r="I1591" s="86"/>
      <c r="J1591" s="86"/>
      <c r="K1591" s="86"/>
    </row>
    <row r="1592" spans="6:11" x14ac:dyDescent="0.2">
      <c r="F1592" s="151"/>
      <c r="G1592" s="86"/>
      <c r="H1592" s="86"/>
      <c r="I1592" s="86"/>
      <c r="J1592" s="86"/>
      <c r="K1592" s="86"/>
    </row>
    <row r="1593" spans="6:11" x14ac:dyDescent="0.2">
      <c r="F1593" s="151"/>
      <c r="G1593" s="86"/>
      <c r="H1593" s="86"/>
      <c r="I1593" s="86"/>
      <c r="J1593" s="86"/>
      <c r="K1593" s="86"/>
    </row>
    <row r="1594" spans="6:11" x14ac:dyDescent="0.2">
      <c r="F1594" s="151"/>
      <c r="G1594" s="86"/>
      <c r="H1594" s="86"/>
      <c r="I1594" s="86"/>
      <c r="J1594" s="86"/>
      <c r="K1594" s="86"/>
    </row>
    <row r="1595" spans="6:11" x14ac:dyDescent="0.2">
      <c r="F1595" s="151"/>
      <c r="G1595" s="86"/>
      <c r="H1595" s="86"/>
      <c r="I1595" s="86"/>
      <c r="J1595" s="86"/>
      <c r="K1595" s="86"/>
    </row>
    <row r="1596" spans="6:11" x14ac:dyDescent="0.2">
      <c r="F1596" s="151"/>
      <c r="G1596" s="86"/>
      <c r="H1596" s="86"/>
      <c r="I1596" s="86"/>
      <c r="J1596" s="86"/>
      <c r="K1596" s="86"/>
    </row>
    <row r="1597" spans="6:11" x14ac:dyDescent="0.2">
      <c r="F1597" s="151"/>
      <c r="G1597" s="86"/>
      <c r="H1597" s="86"/>
      <c r="I1597" s="86"/>
      <c r="J1597" s="86"/>
      <c r="K1597" s="86"/>
    </row>
    <row r="1598" spans="6:11" x14ac:dyDescent="0.2">
      <c r="F1598" s="151"/>
      <c r="G1598" s="86"/>
      <c r="H1598" s="86"/>
      <c r="I1598" s="86"/>
      <c r="J1598" s="86"/>
      <c r="K1598" s="86"/>
    </row>
    <row r="1599" spans="6:11" x14ac:dyDescent="0.2">
      <c r="F1599" s="151"/>
      <c r="G1599" s="86"/>
      <c r="H1599" s="86"/>
      <c r="I1599" s="86"/>
      <c r="J1599" s="86"/>
      <c r="K1599" s="86"/>
    </row>
    <row r="1600" spans="6:11" x14ac:dyDescent="0.2">
      <c r="F1600" s="151"/>
      <c r="G1600" s="86"/>
      <c r="H1600" s="86"/>
      <c r="I1600" s="86"/>
      <c r="J1600" s="86"/>
      <c r="K1600" s="86"/>
    </row>
    <row r="1601" spans="6:11" x14ac:dyDescent="0.2">
      <c r="F1601" s="151"/>
      <c r="G1601" s="86"/>
      <c r="H1601" s="86"/>
      <c r="I1601" s="86"/>
      <c r="J1601" s="86"/>
      <c r="K1601" s="86"/>
    </row>
    <row r="1602" spans="6:11" x14ac:dyDescent="0.2">
      <c r="F1602" s="151"/>
      <c r="G1602" s="86"/>
      <c r="H1602" s="86"/>
      <c r="I1602" s="86"/>
      <c r="J1602" s="86"/>
      <c r="K1602" s="86"/>
    </row>
    <row r="1603" spans="6:11" x14ac:dyDescent="0.2">
      <c r="F1603" s="151"/>
      <c r="G1603" s="86"/>
      <c r="H1603" s="86"/>
      <c r="I1603" s="86"/>
      <c r="J1603" s="86"/>
      <c r="K1603" s="86"/>
    </row>
    <row r="1604" spans="6:11" x14ac:dyDescent="0.2">
      <c r="F1604" s="151"/>
      <c r="G1604" s="86"/>
      <c r="H1604" s="86"/>
      <c r="I1604" s="86"/>
      <c r="J1604" s="86"/>
      <c r="K1604" s="86"/>
    </row>
    <row r="1605" spans="6:11" x14ac:dyDescent="0.2">
      <c r="F1605" s="151"/>
      <c r="G1605" s="86"/>
      <c r="H1605" s="86"/>
      <c r="I1605" s="86"/>
      <c r="J1605" s="86"/>
      <c r="K1605" s="86"/>
    </row>
    <row r="1606" spans="6:11" x14ac:dyDescent="0.2">
      <c r="F1606" s="151"/>
      <c r="G1606" s="86"/>
      <c r="H1606" s="86"/>
      <c r="I1606" s="86"/>
      <c r="J1606" s="86"/>
      <c r="K1606" s="86"/>
    </row>
    <row r="1607" spans="6:11" x14ac:dyDescent="0.2">
      <c r="F1607" s="151"/>
      <c r="G1607" s="86"/>
      <c r="H1607" s="86"/>
      <c r="I1607" s="86"/>
      <c r="J1607" s="86"/>
      <c r="K1607" s="86"/>
    </row>
    <row r="1608" spans="6:11" x14ac:dyDescent="0.2">
      <c r="F1608" s="151"/>
      <c r="G1608" s="86"/>
      <c r="H1608" s="86"/>
      <c r="I1608" s="86"/>
      <c r="J1608" s="86"/>
      <c r="K1608" s="86"/>
    </row>
    <row r="1609" spans="6:11" x14ac:dyDescent="0.2">
      <c r="F1609" s="151"/>
      <c r="G1609" s="86"/>
      <c r="H1609" s="86"/>
      <c r="I1609" s="86"/>
      <c r="J1609" s="86"/>
      <c r="K1609" s="86"/>
    </row>
    <row r="1610" spans="6:11" x14ac:dyDescent="0.2">
      <c r="F1610" s="151"/>
      <c r="G1610" s="86"/>
      <c r="H1610" s="86"/>
      <c r="I1610" s="86"/>
      <c r="J1610" s="86"/>
      <c r="K1610" s="86"/>
    </row>
    <row r="1611" spans="6:11" x14ac:dyDescent="0.2">
      <c r="F1611" s="151"/>
      <c r="G1611" s="86"/>
      <c r="H1611" s="86"/>
      <c r="I1611" s="86"/>
      <c r="J1611" s="86"/>
      <c r="K1611" s="86"/>
    </row>
    <row r="1612" spans="6:11" x14ac:dyDescent="0.2">
      <c r="F1612" s="151"/>
      <c r="G1612" s="86"/>
      <c r="H1612" s="86"/>
      <c r="I1612" s="86"/>
      <c r="J1612" s="86"/>
      <c r="K1612" s="86"/>
    </row>
    <row r="1613" spans="6:11" x14ac:dyDescent="0.2">
      <c r="F1613" s="151"/>
      <c r="G1613" s="86"/>
      <c r="H1613" s="86"/>
      <c r="I1613" s="86"/>
      <c r="J1613" s="86"/>
      <c r="K1613" s="86"/>
    </row>
    <row r="1614" spans="6:11" x14ac:dyDescent="0.2">
      <c r="F1614" s="151"/>
      <c r="G1614" s="86"/>
      <c r="H1614" s="86"/>
      <c r="I1614" s="86"/>
      <c r="J1614" s="86"/>
      <c r="K1614" s="86"/>
    </row>
    <row r="1615" spans="6:11" x14ac:dyDescent="0.2">
      <c r="F1615" s="151"/>
      <c r="G1615" s="86"/>
      <c r="H1615" s="86"/>
      <c r="I1615" s="86"/>
      <c r="J1615" s="86"/>
      <c r="K1615" s="86"/>
    </row>
    <row r="1616" spans="6:11" x14ac:dyDescent="0.2">
      <c r="F1616" s="151"/>
      <c r="G1616" s="86"/>
      <c r="H1616" s="86"/>
      <c r="I1616" s="86"/>
      <c r="J1616" s="86"/>
      <c r="K1616" s="86"/>
    </row>
    <row r="1617" spans="6:11" x14ac:dyDescent="0.2">
      <c r="F1617" s="151"/>
      <c r="G1617" s="86"/>
      <c r="H1617" s="86"/>
      <c r="I1617" s="86"/>
      <c r="J1617" s="86"/>
      <c r="K1617" s="86"/>
    </row>
    <row r="1618" spans="6:11" x14ac:dyDescent="0.2">
      <c r="F1618" s="151"/>
      <c r="G1618" s="86"/>
      <c r="H1618" s="86"/>
      <c r="I1618" s="86"/>
      <c r="J1618" s="86"/>
      <c r="K1618" s="86"/>
    </row>
    <row r="1619" spans="6:11" x14ac:dyDescent="0.2">
      <c r="F1619" s="151"/>
      <c r="G1619" s="86"/>
      <c r="H1619" s="86"/>
      <c r="I1619" s="86"/>
      <c r="J1619" s="86"/>
      <c r="K1619" s="86"/>
    </row>
    <row r="1620" spans="6:11" x14ac:dyDescent="0.2">
      <c r="F1620" s="151"/>
      <c r="G1620" s="86"/>
      <c r="H1620" s="86"/>
      <c r="I1620" s="86"/>
      <c r="J1620" s="86"/>
      <c r="K1620" s="86"/>
    </row>
    <row r="1621" spans="6:11" x14ac:dyDescent="0.2">
      <c r="F1621" s="151"/>
      <c r="G1621" s="86"/>
      <c r="H1621" s="86"/>
      <c r="I1621" s="86"/>
      <c r="J1621" s="86"/>
      <c r="K1621" s="86"/>
    </row>
    <row r="1622" spans="6:11" x14ac:dyDescent="0.2">
      <c r="F1622" s="151"/>
      <c r="G1622" s="86"/>
      <c r="H1622" s="86"/>
      <c r="I1622" s="86"/>
      <c r="J1622" s="86"/>
      <c r="K1622" s="86"/>
    </row>
    <row r="1623" spans="6:11" x14ac:dyDescent="0.2">
      <c r="F1623" s="151"/>
      <c r="G1623" s="86"/>
      <c r="H1623" s="86"/>
      <c r="I1623" s="86"/>
      <c r="J1623" s="86"/>
      <c r="K1623" s="86"/>
    </row>
    <row r="1624" spans="6:11" x14ac:dyDescent="0.2">
      <c r="F1624" s="151"/>
      <c r="G1624" s="86"/>
      <c r="H1624" s="86"/>
      <c r="I1624" s="86"/>
      <c r="J1624" s="86"/>
      <c r="K1624" s="86"/>
    </row>
    <row r="1625" spans="6:11" x14ac:dyDescent="0.2">
      <c r="F1625" s="151"/>
      <c r="G1625" s="86"/>
      <c r="H1625" s="86"/>
      <c r="I1625" s="86"/>
      <c r="J1625" s="86"/>
      <c r="K1625" s="86"/>
    </row>
    <row r="1626" spans="6:11" x14ac:dyDescent="0.2">
      <c r="F1626" s="151"/>
      <c r="G1626" s="86"/>
      <c r="H1626" s="86"/>
      <c r="I1626" s="86"/>
      <c r="J1626" s="86"/>
      <c r="K1626" s="86"/>
    </row>
    <row r="1627" spans="6:11" x14ac:dyDescent="0.2">
      <c r="F1627" s="151"/>
      <c r="G1627" s="86"/>
      <c r="H1627" s="86"/>
      <c r="I1627" s="86"/>
      <c r="J1627" s="86"/>
      <c r="K1627" s="86"/>
    </row>
    <row r="1628" spans="6:11" x14ac:dyDescent="0.2">
      <c r="F1628" s="151"/>
      <c r="G1628" s="86"/>
      <c r="H1628" s="86"/>
      <c r="I1628" s="86"/>
      <c r="J1628" s="86"/>
      <c r="K1628" s="86"/>
    </row>
    <row r="1629" spans="6:11" x14ac:dyDescent="0.2">
      <c r="F1629" s="151"/>
      <c r="G1629" s="86"/>
      <c r="H1629" s="86"/>
      <c r="I1629" s="86"/>
      <c r="J1629" s="86"/>
      <c r="K1629" s="86"/>
    </row>
    <row r="1630" spans="6:11" x14ac:dyDescent="0.2">
      <c r="F1630" s="151"/>
      <c r="G1630" s="86"/>
      <c r="H1630" s="86"/>
      <c r="I1630" s="86"/>
      <c r="J1630" s="86"/>
      <c r="K1630" s="86"/>
    </row>
    <row r="1631" spans="6:11" x14ac:dyDescent="0.2">
      <c r="F1631" s="151"/>
      <c r="G1631" s="86"/>
      <c r="H1631" s="86"/>
      <c r="I1631" s="86"/>
      <c r="J1631" s="86"/>
      <c r="K1631" s="86"/>
    </row>
    <row r="1632" spans="6:11" x14ac:dyDescent="0.2">
      <c r="F1632" s="151"/>
      <c r="G1632" s="86"/>
      <c r="H1632" s="86"/>
      <c r="I1632" s="86"/>
      <c r="J1632" s="86"/>
      <c r="K1632" s="86"/>
    </row>
    <row r="1633" spans="6:11" x14ac:dyDescent="0.2">
      <c r="F1633" s="151"/>
      <c r="G1633" s="86"/>
      <c r="H1633" s="86"/>
      <c r="I1633" s="86"/>
      <c r="J1633" s="86"/>
      <c r="K1633" s="86"/>
    </row>
    <row r="1634" spans="6:11" x14ac:dyDescent="0.2">
      <c r="F1634" s="151"/>
      <c r="G1634" s="86"/>
      <c r="H1634" s="86"/>
      <c r="I1634" s="86"/>
      <c r="J1634" s="86"/>
      <c r="K1634" s="86"/>
    </row>
    <row r="1635" spans="6:11" x14ac:dyDescent="0.2">
      <c r="F1635" s="151"/>
      <c r="G1635" s="86"/>
      <c r="H1635" s="86"/>
      <c r="I1635" s="86"/>
      <c r="J1635" s="86"/>
      <c r="K1635" s="86"/>
    </row>
    <row r="1636" spans="6:11" x14ac:dyDescent="0.2">
      <c r="F1636" s="151"/>
      <c r="G1636" s="86"/>
      <c r="H1636" s="86"/>
      <c r="I1636" s="86"/>
      <c r="J1636" s="86"/>
      <c r="K1636" s="86"/>
    </row>
    <row r="1637" spans="6:11" x14ac:dyDescent="0.2">
      <c r="F1637" s="151"/>
      <c r="G1637" s="86"/>
      <c r="H1637" s="86"/>
      <c r="I1637" s="86"/>
      <c r="J1637" s="86"/>
      <c r="K1637" s="86"/>
    </row>
    <row r="1638" spans="6:11" x14ac:dyDescent="0.2">
      <c r="F1638" s="151"/>
      <c r="G1638" s="86"/>
      <c r="H1638" s="86"/>
      <c r="I1638" s="86"/>
      <c r="J1638" s="86"/>
      <c r="K1638" s="86"/>
    </row>
    <row r="1639" spans="6:11" x14ac:dyDescent="0.2">
      <c r="F1639" s="151"/>
      <c r="G1639" s="86"/>
      <c r="H1639" s="86"/>
      <c r="I1639" s="86"/>
      <c r="J1639" s="86"/>
      <c r="K1639" s="86"/>
    </row>
    <row r="1640" spans="6:11" x14ac:dyDescent="0.2">
      <c r="F1640" s="151"/>
      <c r="G1640" s="86"/>
      <c r="H1640" s="86"/>
      <c r="I1640" s="86"/>
      <c r="J1640" s="86"/>
      <c r="K1640" s="86"/>
    </row>
    <row r="1641" spans="6:11" x14ac:dyDescent="0.2">
      <c r="F1641" s="151"/>
      <c r="G1641" s="86"/>
      <c r="H1641" s="86"/>
      <c r="I1641" s="86"/>
      <c r="J1641" s="86"/>
      <c r="K1641" s="86"/>
    </row>
    <row r="1642" spans="6:11" x14ac:dyDescent="0.2">
      <c r="F1642" s="151"/>
      <c r="G1642" s="86"/>
      <c r="H1642" s="86"/>
      <c r="I1642" s="86"/>
      <c r="J1642" s="86"/>
      <c r="K1642" s="86"/>
    </row>
    <row r="1643" spans="6:11" x14ac:dyDescent="0.2">
      <c r="F1643" s="151"/>
      <c r="G1643" s="86"/>
      <c r="H1643" s="86"/>
      <c r="I1643" s="86"/>
      <c r="J1643" s="86"/>
      <c r="K1643" s="86"/>
    </row>
    <row r="1644" spans="6:11" x14ac:dyDescent="0.2">
      <c r="F1644" s="151"/>
      <c r="G1644" s="86"/>
      <c r="H1644" s="86"/>
      <c r="I1644" s="86"/>
      <c r="J1644" s="86"/>
      <c r="K1644" s="86"/>
    </row>
    <row r="1645" spans="6:11" x14ac:dyDescent="0.2">
      <c r="F1645" s="151"/>
      <c r="G1645" s="86"/>
      <c r="H1645" s="86"/>
      <c r="I1645" s="86"/>
      <c r="J1645" s="86"/>
      <c r="K1645" s="86"/>
    </row>
    <row r="1646" spans="6:11" x14ac:dyDescent="0.2">
      <c r="F1646" s="151"/>
      <c r="G1646" s="86"/>
      <c r="H1646" s="86"/>
      <c r="I1646" s="86"/>
      <c r="J1646" s="86"/>
      <c r="K1646" s="86"/>
    </row>
    <row r="1647" spans="6:11" x14ac:dyDescent="0.2">
      <c r="F1647" s="151"/>
      <c r="G1647" s="86"/>
      <c r="H1647" s="86"/>
      <c r="I1647" s="86"/>
      <c r="J1647" s="86"/>
      <c r="K1647" s="86"/>
    </row>
    <row r="1648" spans="6:11" x14ac:dyDescent="0.2">
      <c r="F1648" s="151"/>
      <c r="G1648" s="86"/>
      <c r="H1648" s="86"/>
      <c r="I1648" s="86"/>
      <c r="J1648" s="86"/>
      <c r="K1648" s="86"/>
    </row>
    <row r="1649" spans="6:11" x14ac:dyDescent="0.2">
      <c r="F1649" s="151"/>
      <c r="G1649" s="86"/>
      <c r="H1649" s="86"/>
      <c r="I1649" s="86"/>
      <c r="J1649" s="86"/>
      <c r="K1649" s="86"/>
    </row>
    <row r="1650" spans="6:11" x14ac:dyDescent="0.2">
      <c r="F1650" s="151"/>
      <c r="G1650" s="86"/>
      <c r="H1650" s="86"/>
      <c r="I1650" s="86"/>
      <c r="J1650" s="86"/>
      <c r="K1650" s="86"/>
    </row>
    <row r="1651" spans="6:11" x14ac:dyDescent="0.2">
      <c r="F1651" s="151"/>
      <c r="G1651" s="86"/>
      <c r="H1651" s="86"/>
      <c r="I1651" s="86"/>
      <c r="J1651" s="86"/>
      <c r="K1651" s="86"/>
    </row>
    <row r="1652" spans="6:11" x14ac:dyDescent="0.2">
      <c r="F1652" s="151"/>
      <c r="G1652" s="86"/>
      <c r="H1652" s="86"/>
      <c r="I1652" s="86"/>
      <c r="J1652" s="86"/>
      <c r="K1652" s="86"/>
    </row>
    <row r="1653" spans="6:11" x14ac:dyDescent="0.2">
      <c r="F1653" s="151"/>
      <c r="G1653" s="86"/>
      <c r="H1653" s="86"/>
      <c r="I1653" s="86"/>
      <c r="J1653" s="86"/>
      <c r="K1653" s="86"/>
    </row>
    <row r="1654" spans="6:11" x14ac:dyDescent="0.2">
      <c r="F1654" s="151"/>
      <c r="G1654" s="86"/>
      <c r="H1654" s="86"/>
      <c r="I1654" s="86"/>
      <c r="J1654" s="86"/>
      <c r="K1654" s="86"/>
    </row>
    <row r="1655" spans="6:11" x14ac:dyDescent="0.2">
      <c r="F1655" s="151"/>
      <c r="G1655" s="86"/>
      <c r="H1655" s="86"/>
      <c r="I1655" s="86"/>
      <c r="J1655" s="86"/>
      <c r="K1655" s="86"/>
    </row>
    <row r="1656" spans="6:11" x14ac:dyDescent="0.2">
      <c r="F1656" s="151"/>
      <c r="G1656" s="86"/>
      <c r="H1656" s="86"/>
      <c r="I1656" s="86"/>
      <c r="J1656" s="86"/>
      <c r="K1656" s="86"/>
    </row>
    <row r="1657" spans="6:11" x14ac:dyDescent="0.2">
      <c r="F1657" s="151"/>
      <c r="G1657" s="86"/>
      <c r="H1657" s="86"/>
      <c r="I1657" s="86"/>
      <c r="J1657" s="86"/>
      <c r="K1657" s="86"/>
    </row>
    <row r="1658" spans="6:11" x14ac:dyDescent="0.2">
      <c r="F1658" s="151"/>
      <c r="G1658" s="86"/>
      <c r="H1658" s="86"/>
      <c r="I1658" s="86"/>
      <c r="J1658" s="86"/>
      <c r="K1658" s="86"/>
    </row>
    <row r="1659" spans="6:11" x14ac:dyDescent="0.2">
      <c r="F1659" s="151"/>
      <c r="G1659" s="86"/>
      <c r="H1659" s="86"/>
      <c r="I1659" s="86"/>
      <c r="J1659" s="86"/>
      <c r="K1659" s="86"/>
    </row>
    <row r="1660" spans="6:11" x14ac:dyDescent="0.2">
      <c r="F1660" s="151"/>
      <c r="G1660" s="86"/>
      <c r="H1660" s="86"/>
      <c r="I1660" s="86"/>
      <c r="J1660" s="86"/>
      <c r="K1660" s="86"/>
    </row>
    <row r="1661" spans="6:11" x14ac:dyDescent="0.2">
      <c r="F1661" s="151"/>
      <c r="G1661" s="86"/>
      <c r="H1661" s="86"/>
      <c r="I1661" s="86"/>
      <c r="J1661" s="86"/>
      <c r="K1661" s="86"/>
    </row>
    <row r="1662" spans="6:11" x14ac:dyDescent="0.2">
      <c r="F1662" s="151"/>
      <c r="G1662" s="86"/>
      <c r="H1662" s="86"/>
      <c r="I1662" s="86"/>
      <c r="J1662" s="86"/>
      <c r="K1662" s="86"/>
    </row>
    <row r="1663" spans="6:11" x14ac:dyDescent="0.2">
      <c r="F1663" s="151"/>
      <c r="G1663" s="86"/>
      <c r="H1663" s="86"/>
      <c r="I1663" s="86"/>
      <c r="J1663" s="86"/>
      <c r="K1663" s="86"/>
    </row>
    <row r="1664" spans="6:11" x14ac:dyDescent="0.2">
      <c r="F1664" s="151"/>
      <c r="G1664" s="86"/>
      <c r="H1664" s="86"/>
      <c r="I1664" s="86"/>
      <c r="J1664" s="86"/>
      <c r="K1664" s="86"/>
    </row>
    <row r="1665" spans="6:11" x14ac:dyDescent="0.2">
      <c r="F1665" s="151"/>
      <c r="G1665" s="86"/>
      <c r="H1665" s="86"/>
      <c r="I1665" s="86"/>
      <c r="J1665" s="86"/>
      <c r="K1665" s="86"/>
    </row>
    <row r="1666" spans="6:11" x14ac:dyDescent="0.2">
      <c r="F1666" s="151"/>
      <c r="G1666" s="86"/>
      <c r="H1666" s="86"/>
      <c r="I1666" s="86"/>
      <c r="J1666" s="86"/>
      <c r="K1666" s="86"/>
    </row>
    <row r="1667" spans="6:11" x14ac:dyDescent="0.2">
      <c r="F1667" s="151"/>
      <c r="G1667" s="86"/>
      <c r="H1667" s="86"/>
      <c r="I1667" s="86"/>
      <c r="J1667" s="86"/>
      <c r="K1667" s="86"/>
    </row>
    <row r="1668" spans="6:11" x14ac:dyDescent="0.2">
      <c r="F1668" s="151"/>
      <c r="G1668" s="86"/>
      <c r="H1668" s="86"/>
      <c r="I1668" s="86"/>
      <c r="J1668" s="86"/>
      <c r="K1668" s="86"/>
    </row>
    <row r="1669" spans="6:11" x14ac:dyDescent="0.2">
      <c r="F1669" s="151"/>
      <c r="G1669" s="86"/>
      <c r="H1669" s="86"/>
      <c r="I1669" s="86"/>
      <c r="J1669" s="86"/>
      <c r="K1669" s="86"/>
    </row>
    <row r="1670" spans="6:11" x14ac:dyDescent="0.2">
      <c r="F1670" s="151"/>
      <c r="G1670" s="86"/>
      <c r="H1670" s="86"/>
      <c r="I1670" s="86"/>
      <c r="J1670" s="86"/>
      <c r="K1670" s="86"/>
    </row>
    <row r="1671" spans="6:11" x14ac:dyDescent="0.2">
      <c r="F1671" s="151"/>
      <c r="G1671" s="86"/>
      <c r="H1671" s="86"/>
      <c r="I1671" s="86"/>
      <c r="J1671" s="86"/>
      <c r="K1671" s="86"/>
    </row>
    <row r="1672" spans="6:11" x14ac:dyDescent="0.2">
      <c r="F1672" s="151"/>
      <c r="G1672" s="86"/>
      <c r="H1672" s="86"/>
      <c r="I1672" s="86"/>
      <c r="J1672" s="86"/>
      <c r="K1672" s="86"/>
    </row>
    <row r="1673" spans="6:11" x14ac:dyDescent="0.2">
      <c r="F1673" s="151"/>
      <c r="G1673" s="86"/>
      <c r="H1673" s="86"/>
      <c r="I1673" s="86"/>
      <c r="J1673" s="86"/>
      <c r="K1673" s="86"/>
    </row>
    <row r="1674" spans="6:11" x14ac:dyDescent="0.2">
      <c r="F1674" s="151"/>
      <c r="G1674" s="86"/>
      <c r="H1674" s="86"/>
      <c r="I1674" s="86"/>
      <c r="J1674" s="86"/>
      <c r="K1674" s="86"/>
    </row>
    <row r="1675" spans="6:11" x14ac:dyDescent="0.2">
      <c r="F1675" s="151"/>
      <c r="G1675" s="86"/>
      <c r="H1675" s="86"/>
      <c r="I1675" s="86"/>
      <c r="J1675" s="86"/>
      <c r="K1675" s="86"/>
    </row>
    <row r="1676" spans="6:11" x14ac:dyDescent="0.2">
      <c r="F1676" s="151"/>
      <c r="G1676" s="86"/>
      <c r="H1676" s="86"/>
      <c r="I1676" s="86"/>
      <c r="J1676" s="86"/>
      <c r="K1676" s="86"/>
    </row>
    <row r="1677" spans="6:11" x14ac:dyDescent="0.2">
      <c r="F1677" s="151"/>
      <c r="G1677" s="86"/>
      <c r="H1677" s="86"/>
      <c r="I1677" s="86"/>
      <c r="J1677" s="86"/>
      <c r="K1677" s="86"/>
    </row>
    <row r="1678" spans="6:11" x14ac:dyDescent="0.2">
      <c r="F1678" s="151"/>
      <c r="G1678" s="86"/>
      <c r="H1678" s="86"/>
      <c r="I1678" s="86"/>
      <c r="J1678" s="86"/>
      <c r="K1678" s="86"/>
    </row>
    <row r="1679" spans="6:11" x14ac:dyDescent="0.2">
      <c r="F1679" s="151"/>
      <c r="G1679" s="86"/>
      <c r="H1679" s="86"/>
      <c r="I1679" s="86"/>
      <c r="J1679" s="86"/>
      <c r="K1679" s="86"/>
    </row>
    <row r="1680" spans="6:11" x14ac:dyDescent="0.2">
      <c r="F1680" s="151"/>
      <c r="G1680" s="86"/>
      <c r="H1680" s="86"/>
      <c r="I1680" s="86"/>
      <c r="J1680" s="86"/>
      <c r="K1680" s="86"/>
    </row>
    <row r="1681" spans="6:11" x14ac:dyDescent="0.2">
      <c r="F1681" s="151"/>
      <c r="G1681" s="86"/>
      <c r="H1681" s="86"/>
      <c r="I1681" s="86"/>
      <c r="J1681" s="86"/>
      <c r="K1681" s="86"/>
    </row>
    <row r="1682" spans="6:11" x14ac:dyDescent="0.2">
      <c r="F1682" s="151"/>
      <c r="G1682" s="86"/>
      <c r="H1682" s="86"/>
      <c r="I1682" s="86"/>
      <c r="J1682" s="86"/>
      <c r="K1682" s="86"/>
    </row>
    <row r="1683" spans="6:11" x14ac:dyDescent="0.2">
      <c r="F1683" s="151"/>
      <c r="G1683" s="86"/>
      <c r="H1683" s="86"/>
      <c r="I1683" s="86"/>
      <c r="J1683" s="86"/>
      <c r="K1683" s="86"/>
    </row>
    <row r="1684" spans="6:11" x14ac:dyDescent="0.2">
      <c r="F1684" s="151"/>
      <c r="G1684" s="86"/>
      <c r="H1684" s="86"/>
      <c r="I1684" s="86"/>
      <c r="J1684" s="86"/>
      <c r="K1684" s="86"/>
    </row>
    <row r="1685" spans="6:11" x14ac:dyDescent="0.2">
      <c r="F1685" s="151"/>
      <c r="G1685" s="86"/>
      <c r="H1685" s="86"/>
      <c r="I1685" s="86"/>
      <c r="J1685" s="86"/>
      <c r="K1685" s="86"/>
    </row>
    <row r="1686" spans="6:11" x14ac:dyDescent="0.2">
      <c r="F1686" s="151"/>
      <c r="G1686" s="86"/>
      <c r="H1686" s="86"/>
      <c r="I1686" s="86"/>
      <c r="J1686" s="86"/>
      <c r="K1686" s="86"/>
    </row>
    <row r="1687" spans="6:11" x14ac:dyDescent="0.2">
      <c r="F1687" s="151"/>
      <c r="G1687" s="86"/>
      <c r="H1687" s="86"/>
      <c r="I1687" s="86"/>
      <c r="J1687" s="86"/>
      <c r="K1687" s="86"/>
    </row>
    <row r="1688" spans="6:11" x14ac:dyDescent="0.2">
      <c r="F1688" s="151"/>
      <c r="G1688" s="86"/>
      <c r="H1688" s="86"/>
      <c r="I1688" s="86"/>
      <c r="J1688" s="86"/>
      <c r="K1688" s="86"/>
    </row>
    <row r="1689" spans="6:11" x14ac:dyDescent="0.2">
      <c r="F1689" s="151"/>
      <c r="G1689" s="86"/>
      <c r="H1689" s="86"/>
      <c r="I1689" s="86"/>
      <c r="J1689" s="86"/>
      <c r="K1689" s="86"/>
    </row>
    <row r="1690" spans="6:11" x14ac:dyDescent="0.2">
      <c r="F1690" s="151"/>
      <c r="G1690" s="86"/>
      <c r="H1690" s="86"/>
      <c r="I1690" s="86"/>
      <c r="J1690" s="86"/>
      <c r="K1690" s="86"/>
    </row>
    <row r="1691" spans="6:11" x14ac:dyDescent="0.2">
      <c r="F1691" s="151"/>
      <c r="G1691" s="86"/>
      <c r="H1691" s="86"/>
      <c r="I1691" s="86"/>
      <c r="J1691" s="86"/>
      <c r="K1691" s="86"/>
    </row>
    <row r="1692" spans="6:11" x14ac:dyDescent="0.2">
      <c r="F1692" s="151"/>
      <c r="G1692" s="86"/>
      <c r="H1692" s="86"/>
      <c r="I1692" s="86"/>
      <c r="J1692" s="86"/>
      <c r="K1692" s="86"/>
    </row>
    <row r="1693" spans="6:11" x14ac:dyDescent="0.2">
      <c r="F1693" s="151"/>
      <c r="G1693" s="86"/>
      <c r="H1693" s="86"/>
      <c r="I1693" s="86"/>
      <c r="J1693" s="86"/>
      <c r="K1693" s="86"/>
    </row>
    <row r="1694" spans="6:11" x14ac:dyDescent="0.2">
      <c r="F1694" s="151"/>
      <c r="G1694" s="86"/>
      <c r="H1694" s="86"/>
      <c r="I1694" s="86"/>
      <c r="J1694" s="86"/>
      <c r="K1694" s="86"/>
    </row>
    <row r="1695" spans="6:11" x14ac:dyDescent="0.2">
      <c r="F1695" s="151"/>
      <c r="G1695" s="86"/>
      <c r="H1695" s="86"/>
      <c r="I1695" s="86"/>
      <c r="J1695" s="86"/>
      <c r="K1695" s="86"/>
    </row>
    <row r="1696" spans="6:11" x14ac:dyDescent="0.2">
      <c r="F1696" s="151"/>
      <c r="G1696" s="86"/>
      <c r="H1696" s="86"/>
      <c r="I1696" s="86"/>
      <c r="J1696" s="86"/>
      <c r="K1696" s="86"/>
    </row>
    <row r="1697" spans="6:11" x14ac:dyDescent="0.2">
      <c r="F1697" s="151"/>
      <c r="G1697" s="86"/>
      <c r="H1697" s="86"/>
      <c r="I1697" s="86"/>
      <c r="J1697" s="86"/>
      <c r="K1697" s="86"/>
    </row>
    <row r="1698" spans="6:11" x14ac:dyDescent="0.2">
      <c r="F1698" s="151"/>
      <c r="G1698" s="86"/>
      <c r="H1698" s="86"/>
      <c r="I1698" s="86"/>
      <c r="J1698" s="86"/>
      <c r="K1698" s="86"/>
    </row>
    <row r="1699" spans="6:11" x14ac:dyDescent="0.2">
      <c r="F1699" s="151"/>
      <c r="G1699" s="86"/>
      <c r="H1699" s="86"/>
      <c r="I1699" s="86"/>
      <c r="J1699" s="86"/>
      <c r="K1699" s="86"/>
    </row>
    <row r="1700" spans="6:11" x14ac:dyDescent="0.2">
      <c r="F1700" s="151"/>
      <c r="G1700" s="86"/>
      <c r="H1700" s="86"/>
      <c r="I1700" s="86"/>
      <c r="J1700" s="86"/>
      <c r="K1700" s="86"/>
    </row>
    <row r="1701" spans="6:11" x14ac:dyDescent="0.2">
      <c r="F1701" s="151"/>
      <c r="G1701" s="86"/>
      <c r="H1701" s="86"/>
      <c r="I1701" s="86"/>
      <c r="J1701" s="86"/>
      <c r="K1701" s="86"/>
    </row>
    <row r="1702" spans="6:11" x14ac:dyDescent="0.2">
      <c r="F1702" s="151"/>
      <c r="G1702" s="86"/>
      <c r="H1702" s="86"/>
      <c r="I1702" s="86"/>
      <c r="J1702" s="86"/>
      <c r="K1702" s="86"/>
    </row>
    <row r="1703" spans="6:11" x14ac:dyDescent="0.2">
      <c r="F1703" s="151"/>
      <c r="G1703" s="86"/>
      <c r="H1703" s="86"/>
      <c r="I1703" s="86"/>
      <c r="J1703" s="86"/>
      <c r="K1703" s="86"/>
    </row>
    <row r="1704" spans="6:11" x14ac:dyDescent="0.2">
      <c r="F1704" s="151"/>
      <c r="G1704" s="86"/>
      <c r="H1704" s="86"/>
      <c r="I1704" s="86"/>
      <c r="J1704" s="86"/>
      <c r="K1704" s="86"/>
    </row>
    <row r="1705" spans="6:11" x14ac:dyDescent="0.2">
      <c r="F1705" s="151"/>
      <c r="G1705" s="86"/>
      <c r="H1705" s="86"/>
      <c r="I1705" s="86"/>
      <c r="J1705" s="86"/>
      <c r="K1705" s="86"/>
    </row>
    <row r="1706" spans="6:11" x14ac:dyDescent="0.2">
      <c r="F1706" s="151"/>
      <c r="G1706" s="86"/>
      <c r="H1706" s="86"/>
      <c r="I1706" s="86"/>
      <c r="J1706" s="86"/>
      <c r="K1706" s="86"/>
    </row>
    <row r="1707" spans="6:11" x14ac:dyDescent="0.2">
      <c r="F1707" s="151"/>
      <c r="G1707" s="86"/>
      <c r="H1707" s="86"/>
      <c r="I1707" s="86"/>
      <c r="J1707" s="86"/>
      <c r="K1707" s="86"/>
    </row>
    <row r="1708" spans="6:11" x14ac:dyDescent="0.2">
      <c r="F1708" s="151"/>
      <c r="G1708" s="86"/>
      <c r="H1708" s="86"/>
      <c r="I1708" s="86"/>
      <c r="J1708" s="86"/>
      <c r="K1708" s="86"/>
    </row>
    <row r="1709" spans="6:11" x14ac:dyDescent="0.2">
      <c r="F1709" s="151"/>
      <c r="G1709" s="86"/>
      <c r="H1709" s="86"/>
      <c r="I1709" s="86"/>
      <c r="J1709" s="86"/>
      <c r="K1709" s="86"/>
    </row>
    <row r="1710" spans="6:11" x14ac:dyDescent="0.2">
      <c r="F1710" s="151"/>
      <c r="G1710" s="86"/>
      <c r="H1710" s="86"/>
      <c r="I1710" s="86"/>
      <c r="J1710" s="86"/>
      <c r="K1710" s="86"/>
    </row>
    <row r="1711" spans="6:11" x14ac:dyDescent="0.2">
      <c r="F1711" s="151"/>
      <c r="G1711" s="86"/>
      <c r="H1711" s="86"/>
      <c r="I1711" s="86"/>
      <c r="J1711" s="86"/>
      <c r="K1711" s="86"/>
    </row>
    <row r="1712" spans="6:11" x14ac:dyDescent="0.2">
      <c r="F1712" s="151"/>
      <c r="G1712" s="86"/>
      <c r="H1712" s="86"/>
      <c r="I1712" s="86"/>
      <c r="J1712" s="86"/>
      <c r="K1712" s="86"/>
    </row>
    <row r="1713" spans="6:11" x14ac:dyDescent="0.2">
      <c r="F1713" s="151"/>
      <c r="G1713" s="86"/>
      <c r="H1713" s="86"/>
      <c r="I1713" s="86"/>
      <c r="J1713" s="86"/>
      <c r="K1713" s="86"/>
    </row>
    <row r="1714" spans="6:11" x14ac:dyDescent="0.2">
      <c r="F1714" s="151"/>
      <c r="G1714" s="86"/>
      <c r="H1714" s="86"/>
      <c r="I1714" s="86"/>
      <c r="J1714" s="86"/>
      <c r="K1714" s="86"/>
    </row>
    <row r="1715" spans="6:11" x14ac:dyDescent="0.2">
      <c r="F1715" s="151"/>
      <c r="G1715" s="86"/>
      <c r="H1715" s="86"/>
      <c r="I1715" s="86"/>
      <c r="J1715" s="86"/>
      <c r="K1715" s="86"/>
    </row>
    <row r="1716" spans="6:11" x14ac:dyDescent="0.2">
      <c r="F1716" s="151"/>
      <c r="G1716" s="86"/>
      <c r="H1716" s="86"/>
      <c r="I1716" s="86"/>
      <c r="J1716" s="86"/>
      <c r="K1716" s="86"/>
    </row>
    <row r="1717" spans="6:11" x14ac:dyDescent="0.2">
      <c r="F1717" s="151"/>
      <c r="G1717" s="86"/>
      <c r="H1717" s="86"/>
      <c r="I1717" s="86"/>
      <c r="J1717" s="86"/>
      <c r="K1717" s="86"/>
    </row>
    <row r="1718" spans="6:11" x14ac:dyDescent="0.2">
      <c r="F1718" s="151"/>
      <c r="G1718" s="86"/>
      <c r="H1718" s="86"/>
      <c r="I1718" s="86"/>
      <c r="J1718" s="86"/>
      <c r="K1718" s="86"/>
    </row>
    <row r="1719" spans="6:11" x14ac:dyDescent="0.2">
      <c r="F1719" s="151"/>
      <c r="G1719" s="86"/>
      <c r="H1719" s="86"/>
      <c r="I1719" s="86"/>
      <c r="J1719" s="86"/>
      <c r="K1719" s="86"/>
    </row>
    <row r="1720" spans="6:11" x14ac:dyDescent="0.2">
      <c r="F1720" s="151"/>
      <c r="G1720" s="86"/>
      <c r="H1720" s="86"/>
      <c r="I1720" s="86"/>
      <c r="J1720" s="86"/>
      <c r="K1720" s="86"/>
    </row>
    <row r="1721" spans="6:11" x14ac:dyDescent="0.2">
      <c r="F1721" s="151"/>
      <c r="G1721" s="86"/>
      <c r="H1721" s="86"/>
      <c r="I1721" s="86"/>
      <c r="J1721" s="86"/>
      <c r="K1721" s="86"/>
    </row>
    <row r="1722" spans="6:11" x14ac:dyDescent="0.2">
      <c r="F1722" s="151"/>
      <c r="G1722" s="86"/>
      <c r="H1722" s="86"/>
      <c r="I1722" s="86"/>
      <c r="J1722" s="86"/>
      <c r="K1722" s="86"/>
    </row>
    <row r="1723" spans="6:11" x14ac:dyDescent="0.2">
      <c r="F1723" s="151"/>
      <c r="G1723" s="86"/>
      <c r="H1723" s="86"/>
      <c r="I1723" s="86"/>
      <c r="J1723" s="86"/>
      <c r="K1723" s="86"/>
    </row>
    <row r="1724" spans="6:11" x14ac:dyDescent="0.2">
      <c r="F1724" s="151"/>
      <c r="G1724" s="86"/>
      <c r="H1724" s="86"/>
      <c r="I1724" s="86"/>
      <c r="J1724" s="86"/>
      <c r="K1724" s="86"/>
    </row>
    <row r="1725" spans="6:11" x14ac:dyDescent="0.2">
      <c r="F1725" s="151"/>
      <c r="G1725" s="86"/>
      <c r="H1725" s="86"/>
      <c r="I1725" s="86"/>
      <c r="J1725" s="86"/>
      <c r="K1725" s="86"/>
    </row>
    <row r="1726" spans="6:11" x14ac:dyDescent="0.2">
      <c r="F1726" s="151"/>
      <c r="G1726" s="86"/>
      <c r="H1726" s="86"/>
      <c r="I1726" s="86"/>
      <c r="J1726" s="86"/>
      <c r="K1726" s="86"/>
    </row>
    <row r="1727" spans="6:11" x14ac:dyDescent="0.2">
      <c r="F1727" s="151"/>
      <c r="G1727" s="86"/>
      <c r="H1727" s="86"/>
      <c r="I1727" s="86"/>
      <c r="J1727" s="86"/>
      <c r="K1727" s="86"/>
    </row>
    <row r="1728" spans="6:11" x14ac:dyDescent="0.2">
      <c r="F1728" s="151"/>
      <c r="G1728" s="86"/>
      <c r="H1728" s="86"/>
      <c r="I1728" s="86"/>
      <c r="J1728" s="86"/>
      <c r="K1728" s="86"/>
    </row>
    <row r="1729" spans="6:11" x14ac:dyDescent="0.2">
      <c r="F1729" s="151"/>
      <c r="G1729" s="86"/>
      <c r="H1729" s="86"/>
      <c r="I1729" s="86"/>
      <c r="J1729" s="86"/>
      <c r="K1729" s="86"/>
    </row>
    <row r="1730" spans="6:11" x14ac:dyDescent="0.2">
      <c r="F1730" s="151"/>
      <c r="G1730" s="86"/>
      <c r="H1730" s="86"/>
      <c r="I1730" s="86"/>
      <c r="J1730" s="86"/>
      <c r="K1730" s="86"/>
    </row>
    <row r="1731" spans="6:11" x14ac:dyDescent="0.2">
      <c r="F1731" s="151"/>
      <c r="G1731" s="86"/>
      <c r="H1731" s="86"/>
      <c r="I1731" s="86"/>
      <c r="J1731" s="86"/>
      <c r="K1731" s="86"/>
    </row>
    <row r="1732" spans="6:11" x14ac:dyDescent="0.2">
      <c r="F1732" s="151"/>
      <c r="G1732" s="86"/>
      <c r="H1732" s="86"/>
      <c r="I1732" s="86"/>
      <c r="J1732" s="86"/>
      <c r="K1732" s="86"/>
    </row>
    <row r="1733" spans="6:11" x14ac:dyDescent="0.2">
      <c r="F1733" s="151"/>
      <c r="G1733" s="86"/>
      <c r="H1733" s="86"/>
      <c r="I1733" s="86"/>
      <c r="J1733" s="86"/>
      <c r="K1733" s="86"/>
    </row>
    <row r="1734" spans="6:11" x14ac:dyDescent="0.2">
      <c r="F1734" s="151"/>
      <c r="G1734" s="86"/>
      <c r="H1734" s="86"/>
      <c r="I1734" s="86"/>
      <c r="J1734" s="86"/>
      <c r="K1734" s="86"/>
    </row>
    <row r="1735" spans="6:11" x14ac:dyDescent="0.2">
      <c r="F1735" s="151"/>
      <c r="G1735" s="86"/>
      <c r="H1735" s="86"/>
      <c r="I1735" s="86"/>
      <c r="J1735" s="86"/>
      <c r="K1735" s="86"/>
    </row>
    <row r="1736" spans="6:11" x14ac:dyDescent="0.2">
      <c r="F1736" s="151"/>
      <c r="G1736" s="86"/>
      <c r="H1736" s="86"/>
      <c r="I1736" s="86"/>
      <c r="J1736" s="86"/>
      <c r="K1736" s="86"/>
    </row>
    <row r="1737" spans="6:11" x14ac:dyDescent="0.2">
      <c r="F1737" s="151"/>
      <c r="G1737" s="86"/>
      <c r="H1737" s="86"/>
      <c r="I1737" s="86"/>
      <c r="J1737" s="86"/>
      <c r="K1737" s="86"/>
    </row>
    <row r="1738" spans="6:11" x14ac:dyDescent="0.2">
      <c r="F1738" s="151"/>
      <c r="G1738" s="86"/>
      <c r="H1738" s="86"/>
      <c r="I1738" s="86"/>
      <c r="J1738" s="86"/>
      <c r="K1738" s="86"/>
    </row>
    <row r="1739" spans="6:11" x14ac:dyDescent="0.2">
      <c r="F1739" s="151"/>
      <c r="G1739" s="86"/>
      <c r="H1739" s="86"/>
      <c r="I1739" s="86"/>
      <c r="J1739" s="86"/>
      <c r="K1739" s="86"/>
    </row>
    <row r="1740" spans="6:11" x14ac:dyDescent="0.2">
      <c r="F1740" s="151"/>
      <c r="G1740" s="86"/>
      <c r="H1740" s="86"/>
      <c r="I1740" s="86"/>
      <c r="J1740" s="86"/>
      <c r="K1740" s="86"/>
    </row>
    <row r="1741" spans="6:11" x14ac:dyDescent="0.2">
      <c r="F1741" s="151"/>
      <c r="G1741" s="86"/>
      <c r="H1741" s="86"/>
      <c r="I1741" s="86"/>
      <c r="J1741" s="86"/>
      <c r="K1741" s="86"/>
    </row>
    <row r="1742" spans="6:11" x14ac:dyDescent="0.2">
      <c r="F1742" s="151"/>
      <c r="G1742" s="86"/>
      <c r="H1742" s="86"/>
      <c r="I1742" s="86"/>
      <c r="J1742" s="86"/>
      <c r="K1742" s="86"/>
    </row>
    <row r="1743" spans="6:11" x14ac:dyDescent="0.2">
      <c r="F1743" s="151"/>
      <c r="G1743" s="86"/>
      <c r="H1743" s="86"/>
      <c r="I1743" s="86"/>
      <c r="J1743" s="86"/>
      <c r="K1743" s="86"/>
    </row>
    <row r="1744" spans="6:11" x14ac:dyDescent="0.2">
      <c r="F1744" s="151"/>
      <c r="G1744" s="86"/>
      <c r="H1744" s="86"/>
      <c r="I1744" s="86"/>
      <c r="J1744" s="86"/>
      <c r="K1744" s="86"/>
    </row>
    <row r="1745" spans="6:11" x14ac:dyDescent="0.2">
      <c r="F1745" s="151"/>
      <c r="G1745" s="86"/>
      <c r="H1745" s="86"/>
      <c r="I1745" s="86"/>
      <c r="J1745" s="86"/>
      <c r="K1745" s="86"/>
    </row>
    <row r="1746" spans="6:11" x14ac:dyDescent="0.2">
      <c r="F1746" s="151"/>
      <c r="G1746" s="86"/>
      <c r="H1746" s="86"/>
      <c r="I1746" s="86"/>
      <c r="J1746" s="86"/>
      <c r="K1746" s="86"/>
    </row>
    <row r="1747" spans="6:11" x14ac:dyDescent="0.2">
      <c r="F1747" s="151"/>
      <c r="G1747" s="86"/>
      <c r="H1747" s="86"/>
      <c r="I1747" s="86"/>
      <c r="J1747" s="86"/>
      <c r="K1747" s="86"/>
    </row>
    <row r="1748" spans="6:11" x14ac:dyDescent="0.2">
      <c r="F1748" s="151"/>
      <c r="G1748" s="86"/>
      <c r="H1748" s="86"/>
      <c r="I1748" s="86"/>
      <c r="J1748" s="86"/>
      <c r="K1748" s="86"/>
    </row>
    <row r="1749" spans="6:11" x14ac:dyDescent="0.2">
      <c r="F1749" s="151"/>
      <c r="G1749" s="86"/>
      <c r="H1749" s="86"/>
      <c r="I1749" s="86"/>
      <c r="J1749" s="86"/>
      <c r="K1749" s="86"/>
    </row>
    <row r="1750" spans="6:11" x14ac:dyDescent="0.2">
      <c r="F1750" s="151"/>
      <c r="G1750" s="86"/>
      <c r="H1750" s="86"/>
      <c r="I1750" s="86"/>
      <c r="J1750" s="86"/>
      <c r="K1750" s="86"/>
    </row>
    <row r="1751" spans="6:11" x14ac:dyDescent="0.2">
      <c r="F1751" s="151"/>
      <c r="G1751" s="86"/>
      <c r="H1751" s="86"/>
      <c r="I1751" s="86"/>
      <c r="J1751" s="86"/>
      <c r="K1751" s="86"/>
    </row>
    <row r="1752" spans="6:11" x14ac:dyDescent="0.2">
      <c r="F1752" s="151"/>
      <c r="G1752" s="86"/>
      <c r="H1752" s="86"/>
      <c r="I1752" s="86"/>
      <c r="J1752" s="86"/>
      <c r="K1752" s="86"/>
    </row>
    <row r="1753" spans="6:11" x14ac:dyDescent="0.2">
      <c r="F1753" s="151"/>
      <c r="G1753" s="86"/>
      <c r="H1753" s="86"/>
      <c r="I1753" s="86"/>
      <c r="J1753" s="86"/>
      <c r="K1753" s="86"/>
    </row>
    <row r="1754" spans="6:11" x14ac:dyDescent="0.2">
      <c r="F1754" s="151"/>
      <c r="G1754" s="86"/>
      <c r="H1754" s="86"/>
      <c r="I1754" s="86"/>
      <c r="J1754" s="86"/>
      <c r="K1754" s="86"/>
    </row>
    <row r="1755" spans="6:11" x14ac:dyDescent="0.2">
      <c r="F1755" s="151"/>
      <c r="G1755" s="86"/>
      <c r="H1755" s="86"/>
      <c r="I1755" s="86"/>
      <c r="J1755" s="86"/>
      <c r="K1755" s="86"/>
    </row>
    <row r="1756" spans="6:11" x14ac:dyDescent="0.2">
      <c r="F1756" s="151"/>
      <c r="G1756" s="86"/>
      <c r="H1756" s="86"/>
      <c r="I1756" s="86"/>
      <c r="J1756" s="86"/>
      <c r="K1756" s="86"/>
    </row>
    <row r="1757" spans="6:11" x14ac:dyDescent="0.2">
      <c r="F1757" s="151"/>
      <c r="G1757" s="86"/>
      <c r="H1757" s="86"/>
      <c r="I1757" s="86"/>
      <c r="J1757" s="86"/>
      <c r="K1757" s="86"/>
    </row>
    <row r="1758" spans="6:11" x14ac:dyDescent="0.2">
      <c r="F1758" s="151"/>
      <c r="G1758" s="86"/>
      <c r="H1758" s="86"/>
      <c r="I1758" s="86"/>
      <c r="J1758" s="86"/>
      <c r="K1758" s="86"/>
    </row>
    <row r="1759" spans="6:11" x14ac:dyDescent="0.2">
      <c r="F1759" s="151"/>
      <c r="G1759" s="86"/>
      <c r="H1759" s="86"/>
      <c r="I1759" s="86"/>
      <c r="J1759" s="86"/>
      <c r="K1759" s="86"/>
    </row>
    <row r="1760" spans="6:11" x14ac:dyDescent="0.2">
      <c r="F1760" s="151"/>
      <c r="G1760" s="86"/>
      <c r="H1760" s="86"/>
      <c r="I1760" s="86"/>
      <c r="J1760" s="86"/>
      <c r="K1760" s="86"/>
    </row>
    <row r="1761" spans="6:11" x14ac:dyDescent="0.2">
      <c r="F1761" s="151"/>
      <c r="G1761" s="86"/>
      <c r="H1761" s="86"/>
      <c r="I1761" s="86"/>
      <c r="J1761" s="86"/>
      <c r="K1761" s="86"/>
    </row>
    <row r="1762" spans="6:11" x14ac:dyDescent="0.2">
      <c r="F1762" s="151"/>
      <c r="G1762" s="86"/>
      <c r="H1762" s="86"/>
      <c r="I1762" s="86"/>
      <c r="J1762" s="86"/>
      <c r="K1762" s="86"/>
    </row>
    <row r="1763" spans="6:11" x14ac:dyDescent="0.2">
      <c r="F1763" s="151"/>
      <c r="G1763" s="86"/>
      <c r="H1763" s="86"/>
      <c r="I1763" s="86"/>
      <c r="J1763" s="86"/>
      <c r="K1763" s="86"/>
    </row>
    <row r="1764" spans="6:11" x14ac:dyDescent="0.2">
      <c r="F1764" s="151"/>
      <c r="G1764" s="86"/>
      <c r="H1764" s="86"/>
      <c r="I1764" s="86"/>
      <c r="J1764" s="86"/>
      <c r="K1764" s="86"/>
    </row>
    <row r="1765" spans="6:11" x14ac:dyDescent="0.2">
      <c r="F1765" s="151"/>
      <c r="G1765" s="86"/>
      <c r="H1765" s="86"/>
      <c r="I1765" s="86"/>
      <c r="J1765" s="86"/>
      <c r="K1765" s="86"/>
    </row>
    <row r="1766" spans="6:11" x14ac:dyDescent="0.2">
      <c r="F1766" s="151"/>
      <c r="G1766" s="86"/>
      <c r="H1766" s="86"/>
      <c r="I1766" s="86"/>
      <c r="J1766" s="86"/>
      <c r="K1766" s="86"/>
    </row>
    <row r="1767" spans="6:11" x14ac:dyDescent="0.2">
      <c r="F1767" s="151"/>
      <c r="G1767" s="86"/>
      <c r="H1767" s="86"/>
      <c r="I1767" s="86"/>
      <c r="J1767" s="86"/>
      <c r="K1767" s="86"/>
    </row>
    <row r="1768" spans="6:11" x14ac:dyDescent="0.2">
      <c r="F1768" s="151"/>
      <c r="G1768" s="86"/>
      <c r="H1768" s="86"/>
      <c r="I1768" s="86"/>
      <c r="J1768" s="86"/>
      <c r="K1768" s="86"/>
    </row>
    <row r="1769" spans="6:11" x14ac:dyDescent="0.2">
      <c r="F1769" s="151"/>
      <c r="G1769" s="86"/>
      <c r="H1769" s="86"/>
      <c r="I1769" s="86"/>
      <c r="J1769" s="86"/>
      <c r="K1769" s="86"/>
    </row>
    <row r="1770" spans="6:11" x14ac:dyDescent="0.2">
      <c r="F1770" s="151"/>
      <c r="G1770" s="86"/>
      <c r="H1770" s="86"/>
      <c r="I1770" s="86"/>
      <c r="J1770" s="86"/>
      <c r="K1770" s="86"/>
    </row>
    <row r="1771" spans="6:11" x14ac:dyDescent="0.2">
      <c r="F1771" s="151"/>
      <c r="G1771" s="86"/>
      <c r="H1771" s="86"/>
      <c r="I1771" s="86"/>
      <c r="J1771" s="86"/>
      <c r="K1771" s="86"/>
    </row>
    <row r="1772" spans="6:11" x14ac:dyDescent="0.2">
      <c r="F1772" s="151"/>
      <c r="G1772" s="86"/>
      <c r="H1772" s="86"/>
      <c r="I1772" s="86"/>
      <c r="J1772" s="86"/>
      <c r="K1772" s="86"/>
    </row>
    <row r="1773" spans="6:11" x14ac:dyDescent="0.2">
      <c r="F1773" s="151"/>
      <c r="G1773" s="86"/>
      <c r="H1773" s="86"/>
      <c r="I1773" s="86"/>
      <c r="J1773" s="86"/>
      <c r="K1773" s="86"/>
    </row>
    <row r="1774" spans="6:11" x14ac:dyDescent="0.2">
      <c r="F1774" s="151"/>
      <c r="G1774" s="86"/>
      <c r="H1774" s="86"/>
      <c r="I1774" s="86"/>
      <c r="J1774" s="86"/>
      <c r="K1774" s="86"/>
    </row>
    <row r="1775" spans="6:11" x14ac:dyDescent="0.2">
      <c r="F1775" s="151"/>
      <c r="G1775" s="86"/>
      <c r="H1775" s="86"/>
      <c r="I1775" s="86"/>
      <c r="J1775" s="86"/>
      <c r="K1775" s="86"/>
    </row>
    <row r="1776" spans="6:11" x14ac:dyDescent="0.2">
      <c r="F1776" s="151"/>
      <c r="G1776" s="86"/>
      <c r="H1776" s="86"/>
      <c r="I1776" s="86"/>
      <c r="J1776" s="86"/>
      <c r="K1776" s="86"/>
    </row>
    <row r="1777" spans="6:11" x14ac:dyDescent="0.2">
      <c r="F1777" s="151"/>
      <c r="G1777" s="86"/>
      <c r="H1777" s="86"/>
      <c r="I1777" s="86"/>
      <c r="J1777" s="86"/>
      <c r="K1777" s="86"/>
    </row>
    <row r="1778" spans="6:11" x14ac:dyDescent="0.2">
      <c r="F1778" s="151"/>
      <c r="G1778" s="86"/>
      <c r="H1778" s="86"/>
      <c r="I1778" s="86"/>
      <c r="J1778" s="86"/>
      <c r="K1778" s="86"/>
    </row>
    <row r="1779" spans="6:11" x14ac:dyDescent="0.2">
      <c r="F1779" s="151"/>
      <c r="G1779" s="86"/>
      <c r="H1779" s="86"/>
      <c r="I1779" s="86"/>
      <c r="J1779" s="86"/>
      <c r="K1779" s="86"/>
    </row>
    <row r="1780" spans="6:11" x14ac:dyDescent="0.2">
      <c r="F1780" s="151"/>
      <c r="G1780" s="86"/>
      <c r="H1780" s="86"/>
      <c r="I1780" s="86"/>
      <c r="J1780" s="86"/>
      <c r="K1780" s="86"/>
    </row>
    <row r="1781" spans="6:11" x14ac:dyDescent="0.2">
      <c r="F1781" s="151"/>
      <c r="G1781" s="86"/>
      <c r="H1781" s="86"/>
      <c r="I1781" s="86"/>
      <c r="J1781" s="86"/>
      <c r="K1781" s="86"/>
    </row>
    <row r="1782" spans="6:11" x14ac:dyDescent="0.2">
      <c r="F1782" s="151"/>
      <c r="G1782" s="86"/>
      <c r="H1782" s="86"/>
      <c r="I1782" s="86"/>
      <c r="J1782" s="86"/>
      <c r="K1782" s="86"/>
    </row>
    <row r="1783" spans="6:11" x14ac:dyDescent="0.2">
      <c r="F1783" s="151"/>
      <c r="G1783" s="86"/>
      <c r="H1783" s="86"/>
      <c r="I1783" s="86"/>
      <c r="J1783" s="86"/>
      <c r="K1783" s="86"/>
    </row>
    <row r="1784" spans="6:11" x14ac:dyDescent="0.2">
      <c r="F1784" s="151"/>
      <c r="G1784" s="86"/>
      <c r="H1784" s="86"/>
      <c r="I1784" s="86"/>
      <c r="J1784" s="86"/>
      <c r="K1784" s="86"/>
    </row>
    <row r="1785" spans="6:11" x14ac:dyDescent="0.2">
      <c r="F1785" s="151"/>
      <c r="G1785" s="86"/>
      <c r="H1785" s="86"/>
      <c r="I1785" s="86"/>
      <c r="J1785" s="86"/>
      <c r="K1785" s="86"/>
    </row>
    <row r="1786" spans="6:11" x14ac:dyDescent="0.2">
      <c r="F1786" s="151"/>
      <c r="G1786" s="86"/>
      <c r="H1786" s="86"/>
      <c r="I1786" s="86"/>
      <c r="J1786" s="86"/>
      <c r="K1786" s="86"/>
    </row>
    <row r="1787" spans="6:11" x14ac:dyDescent="0.2">
      <c r="F1787" s="151"/>
      <c r="G1787" s="86"/>
      <c r="H1787" s="86"/>
      <c r="I1787" s="86"/>
      <c r="J1787" s="86"/>
      <c r="K1787" s="86"/>
    </row>
    <row r="1788" spans="6:11" x14ac:dyDescent="0.2">
      <c r="F1788" s="151"/>
      <c r="G1788" s="86"/>
      <c r="H1788" s="86"/>
      <c r="I1788" s="86"/>
      <c r="J1788" s="86"/>
      <c r="K1788" s="86"/>
    </row>
    <row r="1789" spans="6:11" x14ac:dyDescent="0.2">
      <c r="F1789" s="151"/>
      <c r="G1789" s="86"/>
      <c r="H1789" s="86"/>
      <c r="I1789" s="86"/>
      <c r="J1789" s="86"/>
      <c r="K1789" s="86"/>
    </row>
    <row r="1790" spans="6:11" x14ac:dyDescent="0.2">
      <c r="F1790" s="151"/>
      <c r="G1790" s="86"/>
      <c r="H1790" s="86"/>
      <c r="I1790" s="86"/>
      <c r="J1790" s="86"/>
      <c r="K1790" s="86"/>
    </row>
    <row r="1791" spans="6:11" x14ac:dyDescent="0.2">
      <c r="F1791" s="151"/>
      <c r="G1791" s="86"/>
      <c r="H1791" s="86"/>
      <c r="I1791" s="86"/>
      <c r="J1791" s="86"/>
      <c r="K1791" s="86"/>
    </row>
    <row r="1792" spans="6:11" x14ac:dyDescent="0.2">
      <c r="F1792" s="151"/>
      <c r="G1792" s="86"/>
      <c r="H1792" s="86"/>
      <c r="I1792" s="86"/>
      <c r="J1792" s="86"/>
      <c r="K1792" s="86"/>
    </row>
    <row r="1793" spans="6:11" x14ac:dyDescent="0.2">
      <c r="F1793" s="151"/>
      <c r="G1793" s="86"/>
      <c r="H1793" s="86"/>
      <c r="I1793" s="86"/>
      <c r="J1793" s="86"/>
      <c r="K1793" s="86"/>
    </row>
    <row r="1794" spans="6:11" x14ac:dyDescent="0.2">
      <c r="F1794" s="151"/>
      <c r="G1794" s="86"/>
      <c r="H1794" s="86"/>
      <c r="I1794" s="86"/>
      <c r="J1794" s="86"/>
      <c r="K1794" s="86"/>
    </row>
    <row r="1795" spans="6:11" x14ac:dyDescent="0.2">
      <c r="F1795" s="151"/>
      <c r="G1795" s="86"/>
      <c r="H1795" s="86"/>
      <c r="I1795" s="86"/>
      <c r="J1795" s="86"/>
      <c r="K1795" s="86"/>
    </row>
    <row r="1796" spans="6:11" x14ac:dyDescent="0.2">
      <c r="F1796" s="151"/>
      <c r="G1796" s="86"/>
      <c r="H1796" s="86"/>
      <c r="I1796" s="86"/>
      <c r="J1796" s="86"/>
      <c r="K1796" s="86"/>
    </row>
    <row r="1797" spans="6:11" x14ac:dyDescent="0.2">
      <c r="F1797" s="151"/>
      <c r="G1797" s="86"/>
      <c r="H1797" s="86"/>
      <c r="I1797" s="86"/>
      <c r="J1797" s="86"/>
      <c r="K1797" s="86"/>
    </row>
    <row r="1798" spans="6:11" x14ac:dyDescent="0.2">
      <c r="F1798" s="151"/>
      <c r="G1798" s="86"/>
      <c r="H1798" s="86"/>
      <c r="I1798" s="86"/>
      <c r="J1798" s="86"/>
      <c r="K1798" s="86"/>
    </row>
    <row r="1799" spans="6:11" x14ac:dyDescent="0.2">
      <c r="F1799" s="151"/>
      <c r="G1799" s="86"/>
      <c r="H1799" s="86"/>
      <c r="I1799" s="86"/>
      <c r="J1799" s="86"/>
      <c r="K1799" s="86"/>
    </row>
    <row r="1800" spans="6:11" x14ac:dyDescent="0.2">
      <c r="F1800" s="151"/>
      <c r="G1800" s="86"/>
      <c r="H1800" s="86"/>
      <c r="I1800" s="86"/>
      <c r="J1800" s="86"/>
      <c r="K1800" s="86"/>
    </row>
    <row r="1801" spans="6:11" x14ac:dyDescent="0.2">
      <c r="F1801" s="151"/>
      <c r="G1801" s="86"/>
      <c r="H1801" s="86"/>
      <c r="I1801" s="86"/>
      <c r="J1801" s="86"/>
      <c r="K1801" s="86"/>
    </row>
    <row r="1802" spans="6:11" x14ac:dyDescent="0.2">
      <c r="F1802" s="151"/>
      <c r="G1802" s="86"/>
      <c r="H1802" s="86"/>
      <c r="I1802" s="86"/>
      <c r="J1802" s="86"/>
      <c r="K1802" s="86"/>
    </row>
    <row r="1803" spans="6:11" x14ac:dyDescent="0.2">
      <c r="F1803" s="151"/>
      <c r="G1803" s="86"/>
      <c r="H1803" s="86"/>
      <c r="I1803" s="86"/>
      <c r="J1803" s="86"/>
      <c r="K1803" s="86"/>
    </row>
    <row r="1804" spans="6:11" x14ac:dyDescent="0.2">
      <c r="F1804" s="151"/>
      <c r="G1804" s="86"/>
      <c r="H1804" s="86"/>
      <c r="I1804" s="86"/>
      <c r="J1804" s="86"/>
      <c r="K1804" s="86"/>
    </row>
    <row r="1805" spans="6:11" x14ac:dyDescent="0.2">
      <c r="F1805" s="151"/>
      <c r="G1805" s="86"/>
      <c r="H1805" s="86"/>
      <c r="I1805" s="86"/>
      <c r="J1805" s="86"/>
      <c r="K1805" s="86"/>
    </row>
    <row r="1806" spans="6:11" x14ac:dyDescent="0.2">
      <c r="F1806" s="151"/>
      <c r="G1806" s="86"/>
      <c r="H1806" s="86"/>
      <c r="I1806" s="86"/>
      <c r="J1806" s="86"/>
      <c r="K1806" s="86"/>
    </row>
    <row r="1807" spans="6:11" x14ac:dyDescent="0.2">
      <c r="F1807" s="151"/>
      <c r="G1807" s="86"/>
      <c r="H1807" s="86"/>
      <c r="I1807" s="86"/>
      <c r="J1807" s="86"/>
      <c r="K1807" s="86"/>
    </row>
    <row r="1808" spans="6:11" x14ac:dyDescent="0.2">
      <c r="F1808" s="151"/>
      <c r="G1808" s="86"/>
      <c r="H1808" s="86"/>
      <c r="I1808" s="86"/>
      <c r="J1808" s="86"/>
      <c r="K1808" s="86"/>
    </row>
    <row r="1809" spans="6:11" x14ac:dyDescent="0.2">
      <c r="F1809" s="151"/>
      <c r="G1809" s="86"/>
      <c r="H1809" s="86"/>
      <c r="I1809" s="86"/>
      <c r="J1809" s="86"/>
      <c r="K1809" s="86"/>
    </row>
    <row r="1810" spans="6:11" x14ac:dyDescent="0.2">
      <c r="F1810" s="151"/>
      <c r="G1810" s="86"/>
      <c r="H1810" s="86"/>
      <c r="I1810" s="86"/>
      <c r="J1810" s="86"/>
      <c r="K1810" s="86"/>
    </row>
    <row r="1811" spans="6:11" x14ac:dyDescent="0.2">
      <c r="F1811" s="151"/>
      <c r="G1811" s="86"/>
      <c r="H1811" s="86"/>
      <c r="I1811" s="86"/>
      <c r="J1811" s="86"/>
      <c r="K1811" s="86"/>
    </row>
    <row r="1812" spans="6:11" x14ac:dyDescent="0.2">
      <c r="F1812" s="151"/>
      <c r="G1812" s="86"/>
      <c r="H1812" s="86"/>
      <c r="I1812" s="86"/>
      <c r="J1812" s="86"/>
      <c r="K1812" s="86"/>
    </row>
    <row r="1813" spans="6:11" x14ac:dyDescent="0.2">
      <c r="F1813" s="151"/>
      <c r="G1813" s="86"/>
      <c r="H1813" s="86"/>
      <c r="I1813" s="86"/>
      <c r="J1813" s="86"/>
      <c r="K1813" s="86"/>
    </row>
    <row r="1814" spans="6:11" x14ac:dyDescent="0.2">
      <c r="F1814" s="151"/>
      <c r="G1814" s="86"/>
      <c r="H1814" s="86"/>
      <c r="I1814" s="86"/>
      <c r="J1814" s="86"/>
      <c r="K1814" s="86"/>
    </row>
    <row r="1815" spans="6:11" x14ac:dyDescent="0.2">
      <c r="F1815" s="151"/>
      <c r="G1815" s="86"/>
      <c r="H1815" s="86"/>
      <c r="I1815" s="86"/>
      <c r="J1815" s="86"/>
      <c r="K1815" s="86"/>
    </row>
    <row r="1816" spans="6:11" x14ac:dyDescent="0.2">
      <c r="F1816" s="151"/>
      <c r="G1816" s="86"/>
      <c r="H1816" s="86"/>
      <c r="I1816" s="86"/>
      <c r="J1816" s="86"/>
      <c r="K1816" s="86"/>
    </row>
    <row r="1817" spans="6:11" x14ac:dyDescent="0.2">
      <c r="F1817" s="151"/>
      <c r="G1817" s="86"/>
      <c r="H1817" s="86"/>
      <c r="I1817" s="86"/>
      <c r="J1817" s="86"/>
      <c r="K1817" s="86"/>
    </row>
    <row r="1818" spans="6:11" x14ac:dyDescent="0.2">
      <c r="F1818" s="151"/>
      <c r="G1818" s="86"/>
      <c r="H1818" s="86"/>
      <c r="I1818" s="86"/>
      <c r="J1818" s="86"/>
      <c r="K1818" s="86"/>
    </row>
    <row r="1819" spans="6:11" x14ac:dyDescent="0.2">
      <c r="F1819" s="151"/>
      <c r="G1819" s="86"/>
      <c r="H1819" s="86"/>
      <c r="I1819" s="86"/>
      <c r="J1819" s="86"/>
      <c r="K1819" s="86"/>
    </row>
    <row r="1820" spans="6:11" x14ac:dyDescent="0.2">
      <c r="F1820" s="151"/>
      <c r="G1820" s="86"/>
      <c r="H1820" s="86"/>
      <c r="I1820" s="86"/>
      <c r="J1820" s="86"/>
      <c r="K1820" s="86"/>
    </row>
    <row r="1821" spans="6:11" x14ac:dyDescent="0.2">
      <c r="F1821" s="151"/>
      <c r="G1821" s="86"/>
      <c r="H1821" s="86"/>
      <c r="I1821" s="86"/>
      <c r="J1821" s="86"/>
      <c r="K1821" s="86"/>
    </row>
    <row r="1822" spans="6:11" x14ac:dyDescent="0.2">
      <c r="F1822" s="151"/>
      <c r="G1822" s="86"/>
      <c r="H1822" s="86"/>
      <c r="I1822" s="86"/>
      <c r="J1822" s="86"/>
      <c r="K1822" s="86"/>
    </row>
    <row r="1823" spans="6:11" x14ac:dyDescent="0.2">
      <c r="F1823" s="151"/>
      <c r="G1823" s="86"/>
      <c r="H1823" s="86"/>
      <c r="I1823" s="86"/>
      <c r="J1823" s="86"/>
      <c r="K1823" s="86"/>
    </row>
    <row r="1824" spans="6:11" x14ac:dyDescent="0.2">
      <c r="F1824" s="151"/>
      <c r="G1824" s="86"/>
      <c r="H1824" s="86"/>
      <c r="I1824" s="86"/>
      <c r="J1824" s="86"/>
      <c r="K1824" s="86"/>
    </row>
    <row r="1825" spans="6:11" x14ac:dyDescent="0.2">
      <c r="F1825" s="151"/>
      <c r="G1825" s="86"/>
      <c r="H1825" s="86"/>
      <c r="I1825" s="86"/>
      <c r="J1825" s="86"/>
      <c r="K1825" s="86"/>
    </row>
    <row r="1826" spans="6:11" x14ac:dyDescent="0.2">
      <c r="F1826" s="151"/>
      <c r="G1826" s="86"/>
      <c r="H1826" s="86"/>
      <c r="I1826" s="86"/>
      <c r="J1826" s="86"/>
      <c r="K1826" s="86"/>
    </row>
    <row r="1827" spans="6:11" x14ac:dyDescent="0.2">
      <c r="F1827" s="151"/>
      <c r="G1827" s="86"/>
      <c r="H1827" s="86"/>
      <c r="I1827" s="86"/>
      <c r="J1827" s="86"/>
      <c r="K1827" s="86"/>
    </row>
    <row r="1828" spans="6:11" x14ac:dyDescent="0.2">
      <c r="F1828" s="151"/>
      <c r="G1828" s="86"/>
      <c r="H1828" s="86"/>
      <c r="I1828" s="86"/>
      <c r="J1828" s="86"/>
      <c r="K1828" s="86"/>
    </row>
    <row r="1829" spans="6:11" x14ac:dyDescent="0.2">
      <c r="F1829" s="151"/>
      <c r="G1829" s="86"/>
      <c r="H1829" s="86"/>
      <c r="I1829" s="86"/>
      <c r="J1829" s="86"/>
      <c r="K1829" s="86"/>
    </row>
    <row r="1830" spans="6:11" x14ac:dyDescent="0.2">
      <c r="F1830" s="151"/>
      <c r="G1830" s="86"/>
      <c r="H1830" s="86"/>
      <c r="I1830" s="86"/>
      <c r="J1830" s="86"/>
      <c r="K1830" s="86"/>
    </row>
    <row r="1831" spans="6:11" x14ac:dyDescent="0.2">
      <c r="F1831" s="151"/>
      <c r="G1831" s="86"/>
      <c r="H1831" s="86"/>
      <c r="I1831" s="86"/>
      <c r="J1831" s="86"/>
      <c r="K1831" s="86"/>
    </row>
    <row r="1832" spans="6:11" x14ac:dyDescent="0.2">
      <c r="F1832" s="151"/>
      <c r="G1832" s="86"/>
      <c r="H1832" s="86"/>
      <c r="I1832" s="86"/>
      <c r="J1832" s="86"/>
      <c r="K1832" s="86"/>
    </row>
    <row r="1833" spans="6:11" x14ac:dyDescent="0.2">
      <c r="F1833" s="151"/>
      <c r="G1833" s="86"/>
      <c r="H1833" s="86"/>
      <c r="I1833" s="86"/>
      <c r="J1833" s="86"/>
      <c r="K1833" s="86"/>
    </row>
    <row r="1834" spans="6:11" x14ac:dyDescent="0.2">
      <c r="F1834" s="151"/>
      <c r="G1834" s="86"/>
      <c r="H1834" s="86"/>
      <c r="I1834" s="86"/>
      <c r="J1834" s="86"/>
      <c r="K1834" s="86"/>
    </row>
    <row r="1835" spans="6:11" x14ac:dyDescent="0.2">
      <c r="F1835" s="151"/>
      <c r="G1835" s="86"/>
      <c r="H1835" s="86"/>
      <c r="I1835" s="86"/>
      <c r="J1835" s="86"/>
      <c r="K1835" s="86"/>
    </row>
    <row r="1836" spans="6:11" x14ac:dyDescent="0.2">
      <c r="F1836" s="151"/>
      <c r="G1836" s="86"/>
      <c r="H1836" s="86"/>
      <c r="I1836" s="86"/>
      <c r="J1836" s="86"/>
      <c r="K1836" s="86"/>
    </row>
    <row r="1837" spans="6:11" x14ac:dyDescent="0.2">
      <c r="F1837" s="151"/>
      <c r="G1837" s="86"/>
      <c r="H1837" s="86"/>
      <c r="I1837" s="86"/>
      <c r="J1837" s="86"/>
      <c r="K1837" s="86"/>
    </row>
    <row r="1838" spans="6:11" x14ac:dyDescent="0.2">
      <c r="F1838" s="151"/>
      <c r="G1838" s="86"/>
      <c r="H1838" s="86"/>
      <c r="I1838" s="86"/>
      <c r="J1838" s="86"/>
      <c r="K1838" s="86"/>
    </row>
    <row r="1839" spans="6:11" x14ac:dyDescent="0.2">
      <c r="F1839" s="151"/>
      <c r="G1839" s="86"/>
      <c r="H1839" s="86"/>
      <c r="I1839" s="86"/>
      <c r="J1839" s="86"/>
      <c r="K1839" s="86"/>
    </row>
    <row r="1840" spans="6:11" x14ac:dyDescent="0.2">
      <c r="F1840" s="151"/>
      <c r="G1840" s="86"/>
      <c r="H1840" s="86"/>
      <c r="I1840" s="86"/>
      <c r="J1840" s="86"/>
      <c r="K1840" s="86"/>
    </row>
    <row r="1841" spans="6:11" x14ac:dyDescent="0.2">
      <c r="F1841" s="151"/>
      <c r="G1841" s="86"/>
      <c r="H1841" s="86"/>
      <c r="I1841" s="86"/>
      <c r="J1841" s="86"/>
      <c r="K1841" s="86"/>
    </row>
    <row r="1842" spans="6:11" x14ac:dyDescent="0.2">
      <c r="F1842" s="151"/>
      <c r="G1842" s="86"/>
      <c r="H1842" s="86"/>
      <c r="I1842" s="86"/>
      <c r="J1842" s="86"/>
      <c r="K1842" s="86"/>
    </row>
    <row r="1843" spans="6:11" x14ac:dyDescent="0.2">
      <c r="F1843" s="151"/>
      <c r="G1843" s="86"/>
      <c r="H1843" s="86"/>
      <c r="I1843" s="86"/>
      <c r="J1843" s="86"/>
      <c r="K1843" s="86"/>
    </row>
    <row r="1844" spans="6:11" x14ac:dyDescent="0.2">
      <c r="F1844" s="151"/>
      <c r="G1844" s="86"/>
      <c r="H1844" s="86"/>
      <c r="I1844" s="86"/>
      <c r="J1844" s="86"/>
      <c r="K1844" s="86"/>
    </row>
    <row r="1845" spans="6:11" x14ac:dyDescent="0.2">
      <c r="F1845" s="151"/>
      <c r="G1845" s="86"/>
      <c r="H1845" s="86"/>
      <c r="I1845" s="86"/>
      <c r="J1845" s="86"/>
      <c r="K1845" s="86"/>
    </row>
    <row r="1846" spans="6:11" x14ac:dyDescent="0.2">
      <c r="F1846" s="151"/>
      <c r="G1846" s="86"/>
      <c r="H1846" s="86"/>
      <c r="I1846" s="86"/>
      <c r="J1846" s="86"/>
      <c r="K1846" s="86"/>
    </row>
    <row r="1847" spans="6:11" x14ac:dyDescent="0.2">
      <c r="F1847" s="151"/>
      <c r="G1847" s="86"/>
      <c r="H1847" s="86"/>
      <c r="I1847" s="86"/>
      <c r="J1847" s="86"/>
      <c r="K1847" s="86"/>
    </row>
    <row r="1848" spans="6:11" x14ac:dyDescent="0.2">
      <c r="F1848" s="151"/>
      <c r="G1848" s="86"/>
      <c r="H1848" s="86"/>
      <c r="I1848" s="86"/>
      <c r="J1848" s="86"/>
      <c r="K1848" s="86"/>
    </row>
    <row r="1849" spans="6:11" x14ac:dyDescent="0.2">
      <c r="F1849" s="151"/>
      <c r="G1849" s="86"/>
      <c r="H1849" s="86"/>
      <c r="I1849" s="86"/>
      <c r="J1849" s="86"/>
      <c r="K1849" s="86"/>
    </row>
    <row r="1850" spans="6:11" x14ac:dyDescent="0.2">
      <c r="F1850" s="151"/>
      <c r="G1850" s="86"/>
      <c r="H1850" s="86"/>
      <c r="I1850" s="86"/>
      <c r="J1850" s="86"/>
      <c r="K1850" s="86"/>
    </row>
    <row r="1851" spans="6:11" x14ac:dyDescent="0.2">
      <c r="F1851" s="151"/>
      <c r="G1851" s="86"/>
      <c r="H1851" s="86"/>
      <c r="I1851" s="86"/>
      <c r="J1851" s="86"/>
      <c r="K1851" s="86"/>
    </row>
    <row r="1852" spans="6:11" x14ac:dyDescent="0.2">
      <c r="F1852" s="151"/>
      <c r="G1852" s="86"/>
      <c r="H1852" s="86"/>
      <c r="I1852" s="86"/>
      <c r="J1852" s="86"/>
      <c r="K1852" s="86"/>
    </row>
    <row r="1853" spans="6:11" x14ac:dyDescent="0.2">
      <c r="F1853" s="151"/>
      <c r="G1853" s="86"/>
      <c r="H1853" s="86"/>
      <c r="I1853" s="86"/>
      <c r="J1853" s="86"/>
      <c r="K1853" s="86"/>
    </row>
    <row r="1854" spans="6:11" x14ac:dyDescent="0.2">
      <c r="F1854" s="151"/>
      <c r="G1854" s="86"/>
      <c r="H1854" s="86"/>
      <c r="I1854" s="86"/>
      <c r="J1854" s="86"/>
      <c r="K1854" s="86"/>
    </row>
    <row r="1855" spans="6:11" x14ac:dyDescent="0.2">
      <c r="F1855" s="151"/>
      <c r="G1855" s="86"/>
      <c r="H1855" s="86"/>
      <c r="I1855" s="86"/>
      <c r="J1855" s="86"/>
      <c r="K1855" s="86"/>
    </row>
    <row r="1856" spans="6:11" x14ac:dyDescent="0.2">
      <c r="F1856" s="151"/>
      <c r="G1856" s="86"/>
      <c r="H1856" s="86"/>
      <c r="I1856" s="86"/>
      <c r="J1856" s="86"/>
      <c r="K1856" s="86"/>
    </row>
    <row r="1857" spans="6:11" x14ac:dyDescent="0.2">
      <c r="F1857" s="151"/>
      <c r="G1857" s="86"/>
      <c r="H1857" s="86"/>
      <c r="I1857" s="86"/>
      <c r="J1857" s="86"/>
      <c r="K1857" s="86"/>
    </row>
    <row r="1858" spans="6:11" x14ac:dyDescent="0.2">
      <c r="F1858" s="151"/>
      <c r="G1858" s="86"/>
      <c r="H1858" s="86"/>
      <c r="I1858" s="86"/>
      <c r="J1858" s="86"/>
      <c r="K1858" s="86"/>
    </row>
    <row r="1859" spans="6:11" x14ac:dyDescent="0.2">
      <c r="F1859" s="151"/>
      <c r="G1859" s="86"/>
      <c r="H1859" s="86"/>
      <c r="I1859" s="86"/>
      <c r="J1859" s="86"/>
      <c r="K1859" s="86"/>
    </row>
    <row r="1860" spans="6:11" x14ac:dyDescent="0.2">
      <c r="F1860" s="151"/>
      <c r="G1860" s="86"/>
      <c r="H1860" s="86"/>
      <c r="I1860" s="86"/>
      <c r="J1860" s="86"/>
      <c r="K1860" s="86"/>
    </row>
    <row r="1861" spans="6:11" x14ac:dyDescent="0.2">
      <c r="F1861" s="151"/>
      <c r="G1861" s="86"/>
      <c r="H1861" s="86"/>
      <c r="I1861" s="86"/>
      <c r="J1861" s="86"/>
      <c r="K1861" s="86"/>
    </row>
    <row r="1862" spans="6:11" x14ac:dyDescent="0.2">
      <c r="F1862" s="151"/>
      <c r="G1862" s="86"/>
      <c r="H1862" s="86"/>
      <c r="I1862" s="86"/>
      <c r="J1862" s="86"/>
      <c r="K1862" s="86"/>
    </row>
    <row r="1863" spans="6:11" x14ac:dyDescent="0.2">
      <c r="F1863" s="151"/>
      <c r="G1863" s="86"/>
      <c r="H1863" s="86"/>
      <c r="I1863" s="86"/>
      <c r="J1863" s="86"/>
      <c r="K1863" s="86"/>
    </row>
    <row r="1864" spans="6:11" x14ac:dyDescent="0.2">
      <c r="F1864" s="151"/>
      <c r="G1864" s="86"/>
      <c r="H1864" s="86"/>
      <c r="I1864" s="86"/>
      <c r="J1864" s="86"/>
      <c r="K1864" s="86"/>
    </row>
    <row r="1865" spans="6:11" x14ac:dyDescent="0.2">
      <c r="F1865" s="151"/>
      <c r="G1865" s="86"/>
      <c r="H1865" s="86"/>
      <c r="I1865" s="86"/>
      <c r="J1865" s="86"/>
      <c r="K1865" s="86"/>
    </row>
    <row r="1866" spans="6:11" x14ac:dyDescent="0.2">
      <c r="F1866" s="151"/>
      <c r="G1866" s="86"/>
      <c r="H1866" s="86"/>
      <c r="I1866" s="86"/>
      <c r="J1866" s="86"/>
      <c r="K1866" s="86"/>
    </row>
    <row r="1867" spans="6:11" x14ac:dyDescent="0.2">
      <c r="F1867" s="151"/>
      <c r="G1867" s="86"/>
      <c r="H1867" s="86"/>
      <c r="I1867" s="86"/>
      <c r="J1867" s="86"/>
      <c r="K1867" s="86"/>
    </row>
  </sheetData>
  <sheetProtection sheet="1" objects="1" scenarios="1" selectLockedCells="1" sort="0" autoFilter="0"/>
  <customSheetViews>
    <customSheetView guid="{D32B852E-96A5-4722-BBE6-B912E9AFE681}" topLeftCell="I1">
      <selection sqref="A1:R41"/>
      <pageMargins left="0.78749999999999998" right="0.78749999999999998" top="1.0249999999999999" bottom="1.0249999999999999" header="0.78749999999999998" footer="0.78749999999999998"/>
      <pageSetup paperSize="9" orientation="portrait" useFirstPageNumber="1" horizontalDpi="300" verticalDpi="300" r:id="rId1"/>
      <headerFooter alignWithMargins="0">
        <oddHeader>&amp;C&amp;A</oddHeader>
        <oddFooter>&amp;CPage &amp;P</oddFooter>
      </headerFooter>
    </customSheetView>
  </customSheetViews>
  <dataValidations xWindow="1008" yWindow="223" count="6">
    <dataValidation type="list" allowBlank="1" showInputMessage="1" showErrorMessage="1" sqref="L1:L1048576 N1:N1048576">
      <formula1>Funders</formula1>
    </dataValidation>
    <dataValidation type="date" allowBlank="1" showInputMessage="1" showErrorMessage="1" sqref="A1 A618:A1048576">
      <formula1>41091</formula1>
      <formula2>41455</formula2>
    </dataValidation>
    <dataValidation type="date" allowBlank="1" showInputMessage="1" showErrorMessage="1" sqref="A2:A617">
      <formula1>41000</formula1>
      <formula2>41364</formula2>
    </dataValidation>
    <dataValidation allowBlank="1" showInputMessage="1" showErrorMessage="1" prompt="Negative when expense_x000a_Positive when Income" sqref="F1:F1048576"/>
    <dataValidation allowBlank="1" showErrorMessage="1" sqref="H2"/>
    <dataValidation allowBlank="1" showErrorMessage="1" prompt="Negative when expense_x000a_Positive when Income" sqref="I2:J2"/>
  </dataValidation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2"/>
  <headerFooter alignWithMargins="0">
    <oddHeader>&amp;C&amp;A</oddHeader>
    <oddFooter>&amp;CPage &amp;P</oddFooter>
  </headerFooter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1008" yWindow="223" count="1">
        <x14:dataValidation type="list" allowBlank="1" showInputMessage="1" showErrorMessage="1" prompt="c - cheque account_x000a_p1 - project 1 account_x000a_p2 - project 2 account_x000a_s - savings account">
          <x14:formula1>
            <xm:f>Journal!$G$1:$G$4</xm:f>
          </x14:formula1>
          <xm:sqref>G2:G617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Q129"/>
  <sheetViews>
    <sheetView zoomScaleNormal="100" workbookViewId="0">
      <selection activeCell="B5" sqref="B5"/>
    </sheetView>
  </sheetViews>
  <sheetFormatPr defaultColWidth="11.5703125" defaultRowHeight="12.75" x14ac:dyDescent="0.2"/>
  <cols>
    <col min="1" max="1" width="19.7109375" style="75" customWidth="1"/>
    <col min="2" max="2" width="34.140625" style="5" customWidth="1"/>
    <col min="3" max="3" width="13.42578125" style="5" bestFit="1" customWidth="1"/>
    <col min="4" max="4" width="11.5703125" style="47"/>
    <col min="5" max="5" width="18.140625" style="11" customWidth="1"/>
    <col min="9" max="9" width="11.5703125" style="2"/>
  </cols>
  <sheetData>
    <row r="1" spans="1:17" x14ac:dyDescent="0.2">
      <c r="A1" s="76" t="s">
        <v>3</v>
      </c>
      <c r="B1" s="44" t="s">
        <v>1</v>
      </c>
      <c r="C1" s="44" t="s">
        <v>2</v>
      </c>
      <c r="E1" s="15" t="s">
        <v>22</v>
      </c>
      <c r="F1" s="3" t="s">
        <v>23</v>
      </c>
      <c r="G1" s="3" t="s">
        <v>24</v>
      </c>
      <c r="H1" s="3" t="s">
        <v>28</v>
      </c>
      <c r="I1" s="3" t="s">
        <v>29</v>
      </c>
      <c r="J1" s="3" t="s">
        <v>30</v>
      </c>
      <c r="K1" s="3" t="s">
        <v>31</v>
      </c>
      <c r="L1" s="3" t="s">
        <v>32</v>
      </c>
      <c r="M1" s="3" t="s">
        <v>33</v>
      </c>
      <c r="N1" s="3" t="s">
        <v>34</v>
      </c>
      <c r="O1" s="3" t="s">
        <v>35</v>
      </c>
      <c r="P1" s="3" t="s">
        <v>36</v>
      </c>
      <c r="Q1" s="3" t="s">
        <v>37</v>
      </c>
    </row>
    <row r="2" spans="1:17" x14ac:dyDescent="0.2">
      <c r="A2" s="75">
        <v>100</v>
      </c>
      <c r="B2" s="44" t="s">
        <v>4</v>
      </c>
      <c r="E2" s="11">
        <f>SUM(F2:Q2)</f>
        <v>0</v>
      </c>
      <c r="F2" s="2">
        <f>SUMIFS(Transactions!F:F,Transactions!D:D,Accounts!A2,Transactions!A:A,"&lt;01/5/12",Transactions!A:A,"&gt;31/3/12")</f>
        <v>0</v>
      </c>
      <c r="G2" s="2">
        <f>SUMIFS(Transactions!F:F,Transactions!D:D,Accounts!A2,Transactions!A:A,"&lt;01/6/12",Transactions!A:A,"&gt;30/4/12")</f>
        <v>0</v>
      </c>
      <c r="H2" s="2">
        <f>SUMIFS(Transactions!F:F,Transactions!D:D,Accounts!A2,Transactions!A:A,"&lt;01/7/12",Transactions!A:A,"&gt;31/5/12")</f>
        <v>0</v>
      </c>
      <c r="I2" s="2">
        <f>SUMIFS(Transactions!F:F,Transactions!D:D,Accounts!A2,Transactions!A:A,"&lt;01/08/12",Transactions!A:A,"&gt;30/6/12")</f>
        <v>0</v>
      </c>
      <c r="J2" s="2">
        <f>SUMIFS(Transactions!F:F,Transactions!D:D,Accounts!A2,Transactions!A:A,"&lt;01/09/12",Transactions!A:A,"&gt;31/7/12")</f>
        <v>0</v>
      </c>
      <c r="K2" s="2">
        <f>SUMIFS(Transactions!F:F,Transactions!D:D,Accounts!A2,Transactions!A:A,"&lt;01/10/12",Transactions!A:A,"&gt;31/8/12")</f>
        <v>0</v>
      </c>
      <c r="L2" s="2">
        <f>SUMIFS(Transactions!F:F,Transactions!D:D,Accounts!A2,Transactions!A:A,"&lt;01/11/12",Transactions!A:A,"&gt;30/9/12")</f>
        <v>0</v>
      </c>
      <c r="M2" s="2">
        <f>SUMIFS(Transactions!F:F,Transactions!D:D,Accounts!A2,Transactions!A:A,"&lt;01/12/12",Transactions!A:A,"&gt;31/10/12")</f>
        <v>0</v>
      </c>
      <c r="N2" s="2">
        <f>SUMIFS(Transactions!F:F,Transactions!D:D,Accounts!A2,Transactions!A:A,"&lt;01/1/13",Transactions!A:A,"&gt;30/11/12")</f>
        <v>0</v>
      </c>
      <c r="O2" s="2">
        <f>SUMIFS(Transactions!F:F,Transactions!D:D,Accounts!A2,Transactions!A:A,"&lt;01/2/13",Transactions!A:A,"&gt;31/12/12")</f>
        <v>0</v>
      </c>
      <c r="P2" s="2">
        <f>SUMIFS(Transactions!F:F,Transactions!D:D,Accounts!A2,Transactions!A:A,"&lt;01/3/13",Transactions!A:A,"&gt;31/1/13")</f>
        <v>0</v>
      </c>
      <c r="Q2" s="2">
        <f>SUMIFS(Transactions!F:F,Transactions!D:D,Accounts!A2,Transactions!A:A,"&lt;01/4/13",Transactions!A:A,"&gt;28/2/13")</f>
        <v>0</v>
      </c>
    </row>
    <row r="3" spans="1:17" x14ac:dyDescent="0.2">
      <c r="A3" s="75">
        <v>110</v>
      </c>
      <c r="B3" s="44" t="s">
        <v>5</v>
      </c>
      <c r="E3" s="11">
        <f t="shared" ref="E3:E66" si="0">SUM(F3:Q3)</f>
        <v>0</v>
      </c>
      <c r="F3" s="2">
        <f>SUMIFS(Transactions!F:F,Transactions!D:D,Accounts!A3,Transactions!A:A,"&lt;01/5/12",Transactions!A:A,"&gt;31/3/12")</f>
        <v>0</v>
      </c>
      <c r="G3" s="2">
        <f>SUMIFS(Transactions!F:F,Transactions!D:D,Accounts!A3,Transactions!A:A,"&lt;01/6/12",Transactions!A:A,"&gt;30/4/12")</f>
        <v>0</v>
      </c>
      <c r="H3" s="2">
        <f>SUMIFS(Transactions!F:F,Transactions!D:D,Accounts!A3,Transactions!A:A,"&lt;01/7/12",Transactions!A:A,"&gt;31/5/12")</f>
        <v>0</v>
      </c>
      <c r="I3" s="2">
        <f>SUMIFS(Transactions!F:F,Transactions!D:D,Accounts!A3,Transactions!A:A,"&lt;01/08/12",Transactions!A:A,"&gt;30/6/12")</f>
        <v>0</v>
      </c>
      <c r="J3" s="2">
        <f>SUMIFS(Transactions!F:F,Transactions!D:D,Accounts!A3,Transactions!A:A,"&lt;01/09/12",Transactions!A:A,"&gt;31/7/12")</f>
        <v>0</v>
      </c>
      <c r="K3" s="2">
        <f>SUMIFS(Transactions!F:F,Transactions!D:D,Accounts!A3,Transactions!A:A,"&lt;01/10/12",Transactions!A:A,"&gt;31/8/12")</f>
        <v>0</v>
      </c>
      <c r="L3" s="2">
        <f>SUMIFS(Transactions!F:F,Transactions!D:D,Accounts!A3,Transactions!A:A,"&lt;01/11/12",Transactions!A:A,"&gt;30/9/12")</f>
        <v>0</v>
      </c>
      <c r="M3" s="2">
        <f>SUMIFS(Transactions!F:F,Transactions!D:D,Accounts!A3,Transactions!A:A,"&lt;01/12/12",Transactions!A:A,"&gt;31/10/12")</f>
        <v>0</v>
      </c>
      <c r="N3" s="2">
        <f>SUMIFS(Transactions!F:F,Transactions!D:D,Accounts!A3,Transactions!A:A,"&lt;01/1/13",Transactions!A:A,"&gt;30/11/12")</f>
        <v>0</v>
      </c>
      <c r="O3" s="2">
        <f>SUMIFS(Transactions!F:F,Transactions!D:D,Accounts!A3,Transactions!A:A,"&lt;01/2/13",Transactions!A:A,"&gt;31/12/12")</f>
        <v>0</v>
      </c>
      <c r="P3" s="2">
        <f>SUMIFS(Transactions!F:F,Transactions!D:D,Accounts!A3,Transactions!A:A,"&lt;01/3/13",Transactions!A:A,"&gt;31/1/13")</f>
        <v>0</v>
      </c>
      <c r="Q3" s="2">
        <f>SUMIFS(Transactions!F:F,Transactions!D:D,Accounts!A3,Transactions!A:A,"&lt;01/4/13",Transactions!A:A,"&gt;28/2/13")</f>
        <v>0</v>
      </c>
    </row>
    <row r="4" spans="1:17" x14ac:dyDescent="0.2">
      <c r="A4" s="75">
        <v>111</v>
      </c>
      <c r="B4" s="44" t="s">
        <v>58</v>
      </c>
      <c r="C4" s="5" t="s">
        <v>6</v>
      </c>
      <c r="E4" s="11">
        <f t="shared" si="0"/>
        <v>0</v>
      </c>
      <c r="F4" s="2">
        <f>SUMIFS(Transactions!F:F,Transactions!D:D,Accounts!A4,Transactions!A:A,"&lt;01/5/12",Transactions!A:A,"&gt;31/3/12")</f>
        <v>0</v>
      </c>
      <c r="G4" s="2">
        <f>SUMIFS(Transactions!F:F,Transactions!D:D,Accounts!A4,Transactions!A:A,"&lt;01/6/12",Transactions!A:A,"&gt;30/4/12")</f>
        <v>0</v>
      </c>
      <c r="H4" s="2">
        <f>SUMIFS(Transactions!F:F,Transactions!D:D,Accounts!A4,Transactions!A:A,"&lt;01/7/12",Transactions!A:A,"&gt;31/5/12")</f>
        <v>0</v>
      </c>
      <c r="I4" s="2">
        <f>SUMIFS(Transactions!F:F,Transactions!D:D,Accounts!A4,Transactions!A:A,"&lt;01/08/12",Transactions!A:A,"&gt;30/6/12")</f>
        <v>0</v>
      </c>
      <c r="J4" s="2">
        <f>SUMIFS(Transactions!F:F,Transactions!D:D,Accounts!A4,Transactions!A:A,"&lt;01/09/12",Transactions!A:A,"&gt;31/7/12")</f>
        <v>0</v>
      </c>
      <c r="K4" s="2">
        <f>SUMIFS(Transactions!F:F,Transactions!D:D,Accounts!A4,Transactions!A:A,"&lt;01/10/12",Transactions!A:A,"&gt;31/8/12")</f>
        <v>0</v>
      </c>
      <c r="L4" s="2">
        <f>SUMIFS(Transactions!F:F,Transactions!D:D,Accounts!A4,Transactions!A:A,"&lt;01/11/12",Transactions!A:A,"&gt;30/9/12")</f>
        <v>0</v>
      </c>
      <c r="M4" s="2">
        <f>SUMIFS(Transactions!F:F,Transactions!D:D,Accounts!A4,Transactions!A:A,"&lt;01/12/12",Transactions!A:A,"&gt;31/10/12")</f>
        <v>0</v>
      </c>
      <c r="N4" s="2">
        <f>SUMIFS(Transactions!F:F,Transactions!D:D,Accounts!A4,Transactions!A:A,"&lt;01/1/13",Transactions!A:A,"&gt;30/11/12")</f>
        <v>0</v>
      </c>
      <c r="O4" s="2">
        <f>SUMIFS(Transactions!F:F,Transactions!D:D,Accounts!A4,Transactions!A:A,"&lt;01/2/13",Transactions!A:A,"&gt;31/12/12")</f>
        <v>0</v>
      </c>
      <c r="P4" s="2">
        <f>SUMIFS(Transactions!F:F,Transactions!D:D,Accounts!A4,Transactions!A:A,"&lt;01/3/13",Transactions!A:A,"&gt;31/1/13")</f>
        <v>0</v>
      </c>
      <c r="Q4" s="2">
        <f>SUMIFS(Transactions!F:F,Transactions!D:D,Accounts!A4,Transactions!A:A,"&lt;01/4/13",Transactions!A:A,"&gt;28/2/13")</f>
        <v>0</v>
      </c>
    </row>
    <row r="5" spans="1:17" x14ac:dyDescent="0.2">
      <c r="A5" s="75">
        <v>112</v>
      </c>
      <c r="C5" s="5" t="s">
        <v>6</v>
      </c>
      <c r="E5" s="11">
        <f t="shared" si="0"/>
        <v>0</v>
      </c>
      <c r="F5" s="2">
        <f>SUMIFS(Transactions!F:F,Transactions!D:D,Accounts!A5,Transactions!A:A,"&lt;01/5/12",Transactions!A:A,"&gt;31/3/12")</f>
        <v>0</v>
      </c>
      <c r="G5" s="2">
        <f>SUMIFS(Transactions!F:F,Transactions!D:D,Accounts!A5,Transactions!A:A,"&lt;01/6/12",Transactions!A:A,"&gt;30/4/12")</f>
        <v>0</v>
      </c>
      <c r="H5" s="2">
        <f>SUMIFS(Transactions!F:F,Transactions!D:D,Accounts!A5,Transactions!A:A,"&lt;01/7/12",Transactions!A:A,"&gt;31/5/12")</f>
        <v>0</v>
      </c>
      <c r="I5" s="2">
        <f>SUMIFS(Transactions!F:F,Transactions!D:D,Accounts!A5,Transactions!A:A,"&lt;01/08/12",Transactions!A:A,"&gt;30/6/12")</f>
        <v>0</v>
      </c>
      <c r="J5" s="2">
        <f>SUMIFS(Transactions!F:F,Transactions!D:D,Accounts!A5,Transactions!A:A,"&lt;01/09/12",Transactions!A:A,"&gt;31/7/12")</f>
        <v>0</v>
      </c>
      <c r="K5" s="2">
        <f>SUMIFS(Transactions!F:F,Transactions!D:D,Accounts!A5,Transactions!A:A,"&lt;01/10/12",Transactions!A:A,"&gt;31/8/12")</f>
        <v>0</v>
      </c>
      <c r="L5" s="2">
        <f>SUMIFS(Transactions!F:F,Transactions!D:D,Accounts!A5,Transactions!A:A,"&lt;01/11/12",Transactions!A:A,"&gt;30/9/12")</f>
        <v>0</v>
      </c>
      <c r="M5" s="2">
        <f>SUMIFS(Transactions!F:F,Transactions!D:D,Accounts!A5,Transactions!A:A,"&lt;01/12/12",Transactions!A:A,"&gt;31/10/12")</f>
        <v>0</v>
      </c>
      <c r="N5" s="2">
        <f>SUMIFS(Transactions!F:F,Transactions!D:D,Accounts!A5,Transactions!A:A,"&lt;01/1/13",Transactions!A:A,"&gt;30/11/12")</f>
        <v>0</v>
      </c>
      <c r="O5" s="2">
        <f>SUMIFS(Transactions!F:F,Transactions!D:D,Accounts!A5,Transactions!A:A,"&lt;01/2/13",Transactions!A:A,"&gt;31/12/12")</f>
        <v>0</v>
      </c>
      <c r="P5" s="2">
        <f>SUMIFS(Transactions!F:F,Transactions!D:D,Accounts!A5,Transactions!A:A,"&lt;01/3/13",Transactions!A:A,"&gt;31/1/13")</f>
        <v>0</v>
      </c>
      <c r="Q5" s="2">
        <f>SUMIFS(Transactions!F:F,Transactions!D:D,Accounts!A5,Transactions!A:A,"&lt;01/4/13",Transactions!A:A,"&gt;28/2/13")</f>
        <v>0</v>
      </c>
    </row>
    <row r="6" spans="1:17" x14ac:dyDescent="0.2">
      <c r="A6" s="75">
        <v>113</v>
      </c>
      <c r="B6" s="44"/>
      <c r="C6" s="5" t="s">
        <v>6</v>
      </c>
      <c r="E6" s="11">
        <f t="shared" si="0"/>
        <v>0</v>
      </c>
      <c r="F6" s="2">
        <f>SUMIFS(Transactions!F:F,Transactions!D:D,Accounts!A6,Transactions!A:A,"&lt;01/5/12",Transactions!A:A,"&gt;31/3/12")</f>
        <v>0</v>
      </c>
      <c r="G6" s="2">
        <f>SUMIFS(Transactions!F:F,Transactions!D:D,Accounts!A6,Transactions!A:A,"&lt;01/6/12",Transactions!A:A,"&gt;30/4/12")</f>
        <v>0</v>
      </c>
      <c r="H6" s="2">
        <f>SUMIFS(Transactions!F:F,Transactions!D:D,Accounts!A6,Transactions!A:A,"&lt;01/7/12",Transactions!A:A,"&gt;31/5/12")</f>
        <v>0</v>
      </c>
      <c r="I6" s="2">
        <f>SUMIFS(Transactions!F:F,Transactions!D:D,Accounts!A6,Transactions!A:A,"&lt;01/08/12",Transactions!A:A,"&gt;30/6/12")</f>
        <v>0</v>
      </c>
      <c r="J6" s="2">
        <f>SUMIFS(Transactions!F:F,Transactions!D:D,Accounts!A6,Transactions!A:A,"&lt;01/09/12",Transactions!A:A,"&gt;31/7/12")</f>
        <v>0</v>
      </c>
      <c r="K6" s="2">
        <f>SUMIFS(Transactions!F:F,Transactions!D:D,Accounts!A6,Transactions!A:A,"&lt;01/10/12",Transactions!A:A,"&gt;31/8/12")</f>
        <v>0</v>
      </c>
      <c r="L6" s="2">
        <f>SUMIFS(Transactions!F:F,Transactions!D:D,Accounts!A6,Transactions!A:A,"&lt;01/11/12",Transactions!A:A,"&gt;30/9/12")</f>
        <v>0</v>
      </c>
      <c r="M6" s="2">
        <f>SUMIFS(Transactions!F:F,Transactions!D:D,Accounts!A6,Transactions!A:A,"&lt;01/12/12",Transactions!A:A,"&gt;31/10/12")</f>
        <v>0</v>
      </c>
      <c r="N6" s="2">
        <f>SUMIFS(Transactions!F:F,Transactions!D:D,Accounts!A6,Transactions!A:A,"&lt;01/1/13",Transactions!A:A,"&gt;30/11/12")</f>
        <v>0</v>
      </c>
      <c r="O6" s="2">
        <f>SUMIFS(Transactions!F:F,Transactions!D:D,Accounts!A6,Transactions!A:A,"&lt;01/2/13",Transactions!A:A,"&gt;31/12/12")</f>
        <v>0</v>
      </c>
      <c r="P6" s="2">
        <f>SUMIFS(Transactions!F:F,Transactions!D:D,Accounts!A6,Transactions!A:A,"&lt;01/3/13",Transactions!A:A,"&gt;31/1/13")</f>
        <v>0</v>
      </c>
      <c r="Q6" s="2">
        <f>SUMIFS(Transactions!F:F,Transactions!D:D,Accounts!A6,Transactions!A:A,"&lt;01/4/13",Transactions!A:A,"&gt;28/2/13")</f>
        <v>0</v>
      </c>
    </row>
    <row r="7" spans="1:17" x14ac:dyDescent="0.2">
      <c r="A7" s="75">
        <v>120</v>
      </c>
      <c r="B7" s="44" t="s">
        <v>59</v>
      </c>
      <c r="C7" s="5" t="s">
        <v>6</v>
      </c>
      <c r="E7" s="11">
        <f t="shared" si="0"/>
        <v>0</v>
      </c>
      <c r="F7" s="2">
        <f>SUMIFS(Transactions!F:F,Transactions!D:D,Accounts!A7,Transactions!A:A,"&lt;01/5/12",Transactions!A:A,"&gt;31/3/12")</f>
        <v>0</v>
      </c>
      <c r="G7" s="2">
        <f>SUMIFS(Transactions!F:F,Transactions!D:D,Accounts!A7,Transactions!A:A,"&lt;01/6/12",Transactions!A:A,"&gt;30/4/12")</f>
        <v>0</v>
      </c>
      <c r="H7" s="2">
        <f>SUMIFS(Transactions!F:F,Transactions!D:D,Accounts!A7,Transactions!A:A,"&lt;01/7/12",Transactions!A:A,"&gt;31/5/12")</f>
        <v>0</v>
      </c>
      <c r="I7" s="2">
        <f>SUMIFS(Transactions!F:F,Transactions!D:D,Accounts!A7,Transactions!A:A,"&lt;01/08/12",Transactions!A:A,"&gt;30/6/12")</f>
        <v>0</v>
      </c>
      <c r="J7" s="2">
        <f>SUMIFS(Transactions!F:F,Transactions!D:D,Accounts!A7,Transactions!A:A,"&lt;01/09/12",Transactions!A:A,"&gt;31/7/12")</f>
        <v>0</v>
      </c>
      <c r="K7" s="2">
        <f>SUMIFS(Transactions!F:F,Transactions!D:D,Accounts!A7,Transactions!A:A,"&lt;01/10/12",Transactions!A:A,"&gt;31/8/12")</f>
        <v>0</v>
      </c>
      <c r="L7" s="2">
        <f>SUMIFS(Transactions!F:F,Transactions!D:D,Accounts!A7,Transactions!A:A,"&lt;01/11/12",Transactions!A:A,"&gt;30/9/12")</f>
        <v>0</v>
      </c>
      <c r="M7" s="2">
        <f>SUMIFS(Transactions!F:F,Transactions!D:D,Accounts!A7,Transactions!A:A,"&lt;01/12/12",Transactions!A:A,"&gt;31/10/12")</f>
        <v>0</v>
      </c>
      <c r="N7" s="2">
        <f>SUMIFS(Transactions!F:F,Transactions!D:D,Accounts!A7,Transactions!A:A,"&lt;01/1/13",Transactions!A:A,"&gt;30/11/12")</f>
        <v>0</v>
      </c>
      <c r="O7" s="2">
        <f>SUMIFS(Transactions!F:F,Transactions!D:D,Accounts!A7,Transactions!A:A,"&lt;01/2/13",Transactions!A:A,"&gt;31/12/12")</f>
        <v>0</v>
      </c>
      <c r="P7" s="2">
        <f>SUMIFS(Transactions!F:F,Transactions!D:D,Accounts!A7,Transactions!A:A,"&lt;01/3/13",Transactions!A:A,"&gt;31/1/13")</f>
        <v>0</v>
      </c>
      <c r="Q7" s="2">
        <f>SUMIFS(Transactions!F:F,Transactions!D:D,Accounts!A7,Transactions!A:A,"&lt;01/4/13",Transactions!A:A,"&gt;28/2/13")</f>
        <v>0</v>
      </c>
    </row>
    <row r="8" spans="1:17" x14ac:dyDescent="0.2">
      <c r="A8" s="75">
        <v>121</v>
      </c>
      <c r="B8" s="5" t="s">
        <v>114</v>
      </c>
      <c r="C8" s="5" t="s">
        <v>6</v>
      </c>
      <c r="E8" s="11">
        <f t="shared" si="0"/>
        <v>0</v>
      </c>
      <c r="F8" s="2">
        <f>SUMIFS(Transactions!F:F,Transactions!D:D,Accounts!A8,Transactions!A:A,"&lt;01/5/12",Transactions!A:A,"&gt;31/3/12")</f>
        <v>0</v>
      </c>
      <c r="G8" s="2">
        <f>SUMIFS(Transactions!F:F,Transactions!D:D,Accounts!A8,Transactions!A:A,"&lt;01/6/12",Transactions!A:A,"&gt;30/4/12")</f>
        <v>0</v>
      </c>
      <c r="H8" s="2">
        <f>SUMIFS(Transactions!F:F,Transactions!D:D,Accounts!A8,Transactions!A:A,"&lt;01/7/12",Transactions!A:A,"&gt;31/5/12")</f>
        <v>0</v>
      </c>
      <c r="I8" s="2">
        <f>SUMIFS(Transactions!F:F,Transactions!D:D,Accounts!A8,Transactions!A:A,"&lt;01/08/12",Transactions!A:A,"&gt;30/6/12")</f>
        <v>0</v>
      </c>
      <c r="J8" s="2">
        <f>SUMIFS(Transactions!F:F,Transactions!D:D,Accounts!A8,Transactions!A:A,"&lt;01/09/12",Transactions!A:A,"&gt;31/7/12")</f>
        <v>0</v>
      </c>
      <c r="K8" s="2">
        <f>SUMIFS(Transactions!F:F,Transactions!D:D,Accounts!A8,Transactions!A:A,"&lt;01/10/12",Transactions!A:A,"&gt;31/8/12")</f>
        <v>0</v>
      </c>
      <c r="L8" s="2">
        <f>SUMIFS(Transactions!F:F,Transactions!D:D,Accounts!A8,Transactions!A:A,"&lt;01/11/12",Transactions!A:A,"&gt;30/9/12")</f>
        <v>0</v>
      </c>
      <c r="M8" s="2">
        <f>SUMIFS(Transactions!F:F,Transactions!D:D,Accounts!A8,Transactions!A:A,"&lt;01/12/12",Transactions!A:A,"&gt;31/10/12")</f>
        <v>0</v>
      </c>
      <c r="N8" s="2">
        <f>SUMIFS(Transactions!F:F,Transactions!D:D,Accounts!A8,Transactions!A:A,"&lt;01/1/13",Transactions!A:A,"&gt;30/11/12")</f>
        <v>0</v>
      </c>
      <c r="O8" s="2">
        <f>SUMIFS(Transactions!F:F,Transactions!D:D,Accounts!A8,Transactions!A:A,"&lt;01/2/13",Transactions!A:A,"&gt;31/12/12")</f>
        <v>0</v>
      </c>
      <c r="P8" s="2">
        <f>SUMIFS(Transactions!F:F,Transactions!D:D,Accounts!A8,Transactions!A:A,"&lt;01/3/13",Transactions!A:A,"&gt;31/1/13")</f>
        <v>0</v>
      </c>
      <c r="Q8" s="2">
        <f>SUMIFS(Transactions!F:F,Transactions!D:D,Accounts!A8,Transactions!A:A,"&lt;01/4/13",Transactions!A:A,"&gt;28/2/13")</f>
        <v>0</v>
      </c>
    </row>
    <row r="9" spans="1:17" x14ac:dyDescent="0.2">
      <c r="A9" s="75">
        <v>122</v>
      </c>
      <c r="C9" s="5" t="s">
        <v>6</v>
      </c>
      <c r="E9" s="11">
        <f t="shared" si="0"/>
        <v>0</v>
      </c>
      <c r="F9" s="2">
        <f>SUMIFS(Transactions!F:F,Transactions!D:D,Accounts!A9,Transactions!A:A,"&lt;01/5/12",Transactions!A:A,"&gt;31/3/12")</f>
        <v>0</v>
      </c>
      <c r="G9" s="2">
        <f>SUMIFS(Transactions!F:F,Transactions!D:D,Accounts!A9,Transactions!A:A,"&lt;01/6/12",Transactions!A:A,"&gt;30/4/12")</f>
        <v>0</v>
      </c>
      <c r="H9" s="2">
        <f>SUMIFS(Transactions!F:F,Transactions!D:D,Accounts!A9,Transactions!A:A,"&lt;01/7/12",Transactions!A:A,"&gt;31/5/12")</f>
        <v>0</v>
      </c>
      <c r="I9" s="2">
        <f>SUMIFS(Transactions!F:F,Transactions!D:D,Accounts!A9,Transactions!A:A,"&lt;01/08/12",Transactions!A:A,"&gt;30/6/12")</f>
        <v>0</v>
      </c>
      <c r="J9" s="2">
        <f>SUMIFS(Transactions!F:F,Transactions!D:D,Accounts!A9,Transactions!A:A,"&lt;01/09/12",Transactions!A:A,"&gt;31/7/12")</f>
        <v>0</v>
      </c>
      <c r="K9" s="2">
        <f>SUMIFS(Transactions!F:F,Transactions!D:D,Accounts!A9,Transactions!A:A,"&lt;01/10/12",Transactions!A:A,"&gt;31/8/12")</f>
        <v>0</v>
      </c>
      <c r="L9" s="2">
        <f>SUMIFS(Transactions!F:F,Transactions!D:D,Accounts!A9,Transactions!A:A,"&lt;01/11/12",Transactions!A:A,"&gt;30/9/12")</f>
        <v>0</v>
      </c>
      <c r="M9" s="2">
        <f>SUMIFS(Transactions!F:F,Transactions!D:D,Accounts!A9,Transactions!A:A,"&lt;01/12/12",Transactions!A:A,"&gt;31/10/12")</f>
        <v>0</v>
      </c>
      <c r="N9" s="2">
        <f>SUMIFS(Transactions!F:F,Transactions!D:D,Accounts!A9,Transactions!A:A,"&lt;01/1/13",Transactions!A:A,"&gt;30/11/12")</f>
        <v>0</v>
      </c>
      <c r="O9" s="2">
        <f>SUMIFS(Transactions!F:F,Transactions!D:D,Accounts!A9,Transactions!A:A,"&lt;01/2/13",Transactions!A:A,"&gt;31/12/12")</f>
        <v>0</v>
      </c>
      <c r="P9" s="2">
        <f>SUMIFS(Transactions!F:F,Transactions!D:D,Accounts!A9,Transactions!A:A,"&lt;01/3/13",Transactions!A:A,"&gt;31/1/13")</f>
        <v>0</v>
      </c>
      <c r="Q9" s="2">
        <f>SUMIFS(Transactions!F:F,Transactions!D:D,Accounts!A9,Transactions!A:A,"&lt;01/4/13",Transactions!A:A,"&gt;28/2/13")</f>
        <v>0</v>
      </c>
    </row>
    <row r="10" spans="1:17" x14ac:dyDescent="0.2">
      <c r="A10" s="75">
        <v>123</v>
      </c>
      <c r="C10" s="5" t="s">
        <v>6</v>
      </c>
      <c r="E10" s="11">
        <f t="shared" si="0"/>
        <v>0</v>
      </c>
      <c r="F10" s="2">
        <f>SUMIFS(Transactions!F:F,Transactions!D:D,Accounts!A10,Transactions!A:A,"&lt;01/5/12",Transactions!A:A,"&gt;31/3/12")</f>
        <v>0</v>
      </c>
      <c r="G10" s="2">
        <f>SUMIFS(Transactions!F:F,Transactions!D:D,Accounts!A10,Transactions!A:A,"&lt;01/6/12",Transactions!A:A,"&gt;30/4/12")</f>
        <v>0</v>
      </c>
      <c r="H10" s="2">
        <f>SUMIFS(Transactions!F:F,Transactions!D:D,Accounts!A10,Transactions!A:A,"&lt;01/7/12",Transactions!A:A,"&gt;31/5/12")</f>
        <v>0</v>
      </c>
      <c r="I10" s="2">
        <f>SUMIFS(Transactions!F:F,Transactions!D:D,Accounts!A10,Transactions!A:A,"&lt;01/08/12",Transactions!A:A,"&gt;30/6/12")</f>
        <v>0</v>
      </c>
      <c r="J10" s="2">
        <f>SUMIFS(Transactions!F:F,Transactions!D:D,Accounts!A10,Transactions!A:A,"&lt;01/09/12",Transactions!A:A,"&gt;31/7/12")</f>
        <v>0</v>
      </c>
      <c r="K10" s="2">
        <f>SUMIFS(Transactions!F:F,Transactions!D:D,Accounts!A10,Transactions!A:A,"&lt;01/10/12",Transactions!A:A,"&gt;31/8/12")</f>
        <v>0</v>
      </c>
      <c r="L10" s="2">
        <f>SUMIFS(Transactions!F:F,Transactions!D:D,Accounts!A10,Transactions!A:A,"&lt;01/11/12",Transactions!A:A,"&gt;30/9/12")</f>
        <v>0</v>
      </c>
      <c r="M10" s="2">
        <f>SUMIFS(Transactions!F:F,Transactions!D:D,Accounts!A10,Transactions!A:A,"&lt;01/12/12",Transactions!A:A,"&gt;31/10/12")</f>
        <v>0</v>
      </c>
      <c r="N10" s="2">
        <f>SUMIFS(Transactions!F:F,Transactions!D:D,Accounts!A10,Transactions!A:A,"&lt;01/1/13",Transactions!A:A,"&gt;30/11/12")</f>
        <v>0</v>
      </c>
      <c r="O10" s="2">
        <f>SUMIFS(Transactions!F:F,Transactions!D:D,Accounts!A10,Transactions!A:A,"&lt;01/2/13",Transactions!A:A,"&gt;31/12/12")</f>
        <v>0</v>
      </c>
      <c r="P10" s="2">
        <f>SUMIFS(Transactions!F:F,Transactions!D:D,Accounts!A10,Transactions!A:A,"&lt;01/3/13",Transactions!A:A,"&gt;31/1/13")</f>
        <v>0</v>
      </c>
      <c r="Q10" s="2">
        <f>SUMIFS(Transactions!F:F,Transactions!D:D,Accounts!A10,Transactions!A:A,"&lt;01/4/13",Transactions!A:A,"&gt;28/2/13")</f>
        <v>0</v>
      </c>
    </row>
    <row r="11" spans="1:17" x14ac:dyDescent="0.2">
      <c r="A11" s="75">
        <v>124</v>
      </c>
      <c r="C11" s="5" t="s">
        <v>6</v>
      </c>
      <c r="E11" s="11">
        <f t="shared" si="0"/>
        <v>0</v>
      </c>
      <c r="F11" s="2">
        <f>SUMIFS(Transactions!F:F,Transactions!D:D,Accounts!A11,Transactions!A:A,"&lt;01/5/12",Transactions!A:A,"&gt;31/3/12")</f>
        <v>0</v>
      </c>
      <c r="G11" s="2">
        <f>SUMIFS(Transactions!F:F,Transactions!D:D,Accounts!A11,Transactions!A:A,"&lt;01/6/12",Transactions!A:A,"&gt;30/4/12")</f>
        <v>0</v>
      </c>
      <c r="H11" s="2">
        <f>SUMIFS(Transactions!F:F,Transactions!D:D,Accounts!A11,Transactions!A:A,"&lt;01/7/12",Transactions!A:A,"&gt;31/5/12")</f>
        <v>0</v>
      </c>
      <c r="I11" s="2">
        <f>SUMIFS(Transactions!F:F,Transactions!D:D,Accounts!A11,Transactions!A:A,"&lt;01/08/12",Transactions!A:A,"&gt;30/6/12")</f>
        <v>0</v>
      </c>
      <c r="J11" s="2">
        <f>SUMIFS(Transactions!F:F,Transactions!D:D,Accounts!A11,Transactions!A:A,"&lt;01/09/12",Transactions!A:A,"&gt;31/7/12")</f>
        <v>0</v>
      </c>
      <c r="K11" s="2">
        <f>SUMIFS(Transactions!F:F,Transactions!D:D,Accounts!A11,Transactions!A:A,"&lt;01/10/12",Transactions!A:A,"&gt;31/8/12")</f>
        <v>0</v>
      </c>
      <c r="L11" s="2">
        <f>SUMIFS(Transactions!F:F,Transactions!D:D,Accounts!A11,Transactions!A:A,"&lt;01/11/12",Transactions!A:A,"&gt;30/9/12")</f>
        <v>0</v>
      </c>
      <c r="M11" s="2">
        <f>SUMIFS(Transactions!F:F,Transactions!D:D,Accounts!A11,Transactions!A:A,"&lt;01/12/12",Transactions!A:A,"&gt;31/10/12")</f>
        <v>0</v>
      </c>
      <c r="N11" s="2">
        <f>SUMIFS(Transactions!F:F,Transactions!D:D,Accounts!A11,Transactions!A:A,"&lt;01/1/13",Transactions!A:A,"&gt;30/11/12")</f>
        <v>0</v>
      </c>
      <c r="O11" s="2">
        <f>SUMIFS(Transactions!F:F,Transactions!D:D,Accounts!A11,Transactions!A:A,"&lt;01/2/13",Transactions!A:A,"&gt;31/12/12")</f>
        <v>0</v>
      </c>
      <c r="P11" s="2">
        <f>SUMIFS(Transactions!F:F,Transactions!D:D,Accounts!A11,Transactions!A:A,"&lt;01/3/13",Transactions!A:A,"&gt;31/1/13")</f>
        <v>0</v>
      </c>
      <c r="Q11" s="2">
        <f>SUMIFS(Transactions!F:F,Transactions!D:D,Accounts!A11,Transactions!A:A,"&lt;01/4/13",Transactions!A:A,"&gt;28/2/13")</f>
        <v>0</v>
      </c>
    </row>
    <row r="12" spans="1:17" x14ac:dyDescent="0.2">
      <c r="A12" s="75">
        <v>125</v>
      </c>
      <c r="C12" s="5" t="s">
        <v>6</v>
      </c>
      <c r="E12" s="11">
        <f t="shared" si="0"/>
        <v>0</v>
      </c>
      <c r="F12" s="2">
        <f>SUMIFS(Transactions!F:F,Transactions!D:D,Accounts!A12,Transactions!A:A,"&lt;01/5/12",Transactions!A:A,"&gt;31/3/12")</f>
        <v>0</v>
      </c>
      <c r="G12" s="2">
        <f>SUMIFS(Transactions!F:F,Transactions!D:D,Accounts!A12,Transactions!A:A,"&lt;01/6/12",Transactions!A:A,"&gt;30/4/12")</f>
        <v>0</v>
      </c>
      <c r="H12" s="2">
        <f>SUMIFS(Transactions!F:F,Transactions!D:D,Accounts!A12,Transactions!A:A,"&lt;01/7/12",Transactions!A:A,"&gt;31/5/12")</f>
        <v>0</v>
      </c>
      <c r="I12" s="2">
        <f>SUMIFS(Transactions!F:F,Transactions!D:D,Accounts!A12,Transactions!A:A,"&lt;01/08/12",Transactions!A:A,"&gt;30/6/12")</f>
        <v>0</v>
      </c>
      <c r="J12" s="2">
        <f>SUMIFS(Transactions!F:F,Transactions!D:D,Accounts!A12,Transactions!A:A,"&lt;01/09/12",Transactions!A:A,"&gt;31/7/12")</f>
        <v>0</v>
      </c>
      <c r="K12" s="2">
        <f>SUMIFS(Transactions!F:F,Transactions!D:D,Accounts!A12,Transactions!A:A,"&lt;01/10/12",Transactions!A:A,"&gt;31/8/12")</f>
        <v>0</v>
      </c>
      <c r="L12" s="2">
        <f>SUMIFS(Transactions!F:F,Transactions!D:D,Accounts!A12,Transactions!A:A,"&lt;01/11/12",Transactions!A:A,"&gt;30/9/12")</f>
        <v>0</v>
      </c>
      <c r="M12" s="2">
        <f>SUMIFS(Transactions!F:F,Transactions!D:D,Accounts!A12,Transactions!A:A,"&lt;01/12/12",Transactions!A:A,"&gt;31/10/12")</f>
        <v>0</v>
      </c>
      <c r="N12" s="2">
        <f>SUMIFS(Transactions!F:F,Transactions!D:D,Accounts!A12,Transactions!A:A,"&lt;01/1/13",Transactions!A:A,"&gt;30/11/12")</f>
        <v>0</v>
      </c>
      <c r="O12" s="2">
        <f>SUMIFS(Transactions!F:F,Transactions!D:D,Accounts!A12,Transactions!A:A,"&lt;01/2/13",Transactions!A:A,"&gt;31/12/12")</f>
        <v>0</v>
      </c>
      <c r="P12" s="2">
        <f>SUMIFS(Transactions!F:F,Transactions!D:D,Accounts!A12,Transactions!A:A,"&lt;01/3/13",Transactions!A:A,"&gt;31/1/13")</f>
        <v>0</v>
      </c>
      <c r="Q12" s="2">
        <f>SUMIFS(Transactions!F:F,Transactions!D:D,Accounts!A12,Transactions!A:A,"&lt;01/4/13",Transactions!A:A,"&gt;28/2/13")</f>
        <v>0</v>
      </c>
    </row>
    <row r="13" spans="1:17" x14ac:dyDescent="0.2">
      <c r="A13" s="75">
        <v>126</v>
      </c>
      <c r="C13" s="5" t="s">
        <v>6</v>
      </c>
      <c r="E13" s="11">
        <f t="shared" si="0"/>
        <v>0</v>
      </c>
      <c r="F13" s="2">
        <f>SUMIFS(Transactions!F:F,Transactions!D:D,Accounts!A13,Transactions!A:A,"&lt;01/5/12",Transactions!A:A,"&gt;31/3/12")</f>
        <v>0</v>
      </c>
      <c r="G13" s="2">
        <f>SUMIFS(Transactions!F:F,Transactions!D:D,Accounts!A13,Transactions!A:A,"&lt;01/6/12",Transactions!A:A,"&gt;30/4/12")</f>
        <v>0</v>
      </c>
      <c r="H13" s="2">
        <f>SUMIFS(Transactions!F:F,Transactions!D:D,Accounts!A13,Transactions!A:A,"&lt;01/7/12",Transactions!A:A,"&gt;31/5/12")</f>
        <v>0</v>
      </c>
      <c r="I13" s="2">
        <f>SUMIFS(Transactions!F:F,Transactions!D:D,Accounts!A13,Transactions!A:A,"&lt;01/08/12",Transactions!A:A,"&gt;30/6/12")</f>
        <v>0</v>
      </c>
      <c r="J13" s="2">
        <f>SUMIFS(Transactions!F:F,Transactions!D:D,Accounts!A13,Transactions!A:A,"&lt;01/09/12",Transactions!A:A,"&gt;31/7/12")</f>
        <v>0</v>
      </c>
      <c r="K13" s="2">
        <f>SUMIFS(Transactions!F:F,Transactions!D:D,Accounts!A13,Transactions!A:A,"&lt;01/10/12",Transactions!A:A,"&gt;31/8/12")</f>
        <v>0</v>
      </c>
      <c r="L13" s="2">
        <f>SUMIFS(Transactions!F:F,Transactions!D:D,Accounts!A13,Transactions!A:A,"&lt;01/11/12",Transactions!A:A,"&gt;30/9/12")</f>
        <v>0</v>
      </c>
      <c r="M13" s="2">
        <f>SUMIFS(Transactions!F:F,Transactions!D:D,Accounts!A13,Transactions!A:A,"&lt;01/12/12",Transactions!A:A,"&gt;31/10/12")</f>
        <v>0</v>
      </c>
      <c r="N13" s="2">
        <f>SUMIFS(Transactions!F:F,Transactions!D:D,Accounts!A13,Transactions!A:A,"&lt;01/1/13",Transactions!A:A,"&gt;30/11/12")</f>
        <v>0</v>
      </c>
      <c r="O13" s="2">
        <f>SUMIFS(Transactions!F:F,Transactions!D:D,Accounts!A13,Transactions!A:A,"&lt;01/2/13",Transactions!A:A,"&gt;31/12/12")</f>
        <v>0</v>
      </c>
      <c r="P13" s="2">
        <f>SUMIFS(Transactions!F:F,Transactions!D:D,Accounts!A13,Transactions!A:A,"&lt;01/3/13",Transactions!A:A,"&gt;31/1/13")</f>
        <v>0</v>
      </c>
      <c r="Q13" s="2">
        <f>SUMIFS(Transactions!F:F,Transactions!D:D,Accounts!A13,Transactions!A:A,"&lt;01/4/13",Transactions!A:A,"&gt;28/2/13")</f>
        <v>0</v>
      </c>
    </row>
    <row r="14" spans="1:17" x14ac:dyDescent="0.2">
      <c r="A14" s="75">
        <v>127</v>
      </c>
      <c r="C14" s="5" t="s">
        <v>6</v>
      </c>
      <c r="E14" s="11">
        <f t="shared" si="0"/>
        <v>0</v>
      </c>
      <c r="F14" s="2">
        <f>SUMIFS(Transactions!F:F,Transactions!D:D,Accounts!A14,Transactions!A:A,"&lt;01/5/12",Transactions!A:A,"&gt;31/3/12")</f>
        <v>0</v>
      </c>
      <c r="G14" s="2">
        <f>SUMIFS(Transactions!F:F,Transactions!D:D,Accounts!A14,Transactions!A:A,"&lt;01/6/12",Transactions!A:A,"&gt;30/4/12")</f>
        <v>0</v>
      </c>
      <c r="H14" s="2">
        <f>SUMIFS(Transactions!F:F,Transactions!D:D,Accounts!A14,Transactions!A:A,"&lt;01/7/12",Transactions!A:A,"&gt;31/5/12")</f>
        <v>0</v>
      </c>
      <c r="I14" s="2">
        <f>SUMIFS(Transactions!F:F,Transactions!D:D,Accounts!A14,Transactions!A:A,"&lt;01/08/12",Transactions!A:A,"&gt;30/6/12")</f>
        <v>0</v>
      </c>
      <c r="J14" s="2">
        <f>SUMIFS(Transactions!F:F,Transactions!D:D,Accounts!A14,Transactions!A:A,"&lt;01/09/12",Transactions!A:A,"&gt;31/7/12")</f>
        <v>0</v>
      </c>
      <c r="K14" s="2">
        <f>SUMIFS(Transactions!F:F,Transactions!D:D,Accounts!A14,Transactions!A:A,"&lt;01/10/12",Transactions!A:A,"&gt;31/8/12")</f>
        <v>0</v>
      </c>
      <c r="L14" s="2">
        <f>SUMIFS(Transactions!F:F,Transactions!D:D,Accounts!A14,Transactions!A:A,"&lt;01/11/12",Transactions!A:A,"&gt;30/9/12")</f>
        <v>0</v>
      </c>
      <c r="M14" s="2">
        <f>SUMIFS(Transactions!F:F,Transactions!D:D,Accounts!A14,Transactions!A:A,"&lt;01/12/12",Transactions!A:A,"&gt;31/10/12")</f>
        <v>0</v>
      </c>
      <c r="N14" s="2">
        <f>SUMIFS(Transactions!F:F,Transactions!D:D,Accounts!A14,Transactions!A:A,"&lt;01/1/13",Transactions!A:A,"&gt;30/11/12")</f>
        <v>0</v>
      </c>
      <c r="O14" s="2">
        <f>SUMIFS(Transactions!F:F,Transactions!D:D,Accounts!A14,Transactions!A:A,"&lt;01/2/13",Transactions!A:A,"&gt;31/12/12")</f>
        <v>0</v>
      </c>
      <c r="P14" s="2">
        <f>SUMIFS(Transactions!F:F,Transactions!D:D,Accounts!A14,Transactions!A:A,"&lt;01/3/13",Transactions!A:A,"&gt;31/1/13")</f>
        <v>0</v>
      </c>
      <c r="Q14" s="2">
        <f>SUMIFS(Transactions!F:F,Transactions!D:D,Accounts!A14,Transactions!A:A,"&lt;01/4/13",Transactions!A:A,"&gt;28/2/13")</f>
        <v>0</v>
      </c>
    </row>
    <row r="15" spans="1:17" x14ac:dyDescent="0.2">
      <c r="A15" s="75">
        <v>125</v>
      </c>
      <c r="C15" s="5" t="s">
        <v>6</v>
      </c>
      <c r="E15" s="11">
        <f t="shared" si="0"/>
        <v>0</v>
      </c>
      <c r="F15" s="2">
        <f>SUMIFS(Transactions!F:F,Transactions!D:D,Accounts!A15,Transactions!A:A,"&lt;01/5/12",Transactions!A:A,"&gt;31/3/12")</f>
        <v>0</v>
      </c>
      <c r="G15" s="2">
        <f>SUMIFS(Transactions!F:F,Transactions!D:D,Accounts!A15,Transactions!A:A,"&lt;01/6/12",Transactions!A:A,"&gt;30/4/12")</f>
        <v>0</v>
      </c>
      <c r="H15" s="2">
        <f>SUMIFS(Transactions!F:F,Transactions!D:D,Accounts!A15,Transactions!A:A,"&lt;01/7/12",Transactions!A:A,"&gt;31/5/12")</f>
        <v>0</v>
      </c>
      <c r="I15" s="2">
        <f>SUMIFS(Transactions!F:F,Transactions!D:D,Accounts!A15,Transactions!A:A,"&lt;01/08/12",Transactions!A:A,"&gt;30/6/12")</f>
        <v>0</v>
      </c>
      <c r="J15" s="2">
        <f>SUMIFS(Transactions!F:F,Transactions!D:D,Accounts!A15,Transactions!A:A,"&lt;01/09/12",Transactions!A:A,"&gt;31/7/12")</f>
        <v>0</v>
      </c>
      <c r="K15" s="2">
        <f>SUMIFS(Transactions!F:F,Transactions!D:D,Accounts!A15,Transactions!A:A,"&lt;01/10/12",Transactions!A:A,"&gt;31/8/12")</f>
        <v>0</v>
      </c>
      <c r="L15" s="2">
        <f>SUMIFS(Transactions!F:F,Transactions!D:D,Accounts!A15,Transactions!A:A,"&lt;01/11/12",Transactions!A:A,"&gt;30/9/12")</f>
        <v>0</v>
      </c>
      <c r="M15" s="2">
        <f>SUMIFS(Transactions!F:F,Transactions!D:D,Accounts!A15,Transactions!A:A,"&lt;01/12/12",Transactions!A:A,"&gt;31/10/12")</f>
        <v>0</v>
      </c>
      <c r="N15" s="2">
        <f>SUMIFS(Transactions!F:F,Transactions!D:D,Accounts!A15,Transactions!A:A,"&lt;01/1/13",Transactions!A:A,"&gt;30/11/12")</f>
        <v>0</v>
      </c>
      <c r="O15" s="2">
        <f>SUMIFS(Transactions!F:F,Transactions!D:D,Accounts!A15,Transactions!A:A,"&lt;01/2/13",Transactions!A:A,"&gt;31/12/12")</f>
        <v>0</v>
      </c>
      <c r="P15" s="2">
        <f>SUMIFS(Transactions!F:F,Transactions!D:D,Accounts!A15,Transactions!A:A,"&lt;01/3/13",Transactions!A:A,"&gt;31/1/13")</f>
        <v>0</v>
      </c>
      <c r="Q15" s="2">
        <f>SUMIFS(Transactions!F:F,Transactions!D:D,Accounts!A15,Transactions!A:A,"&lt;01/4/13",Transactions!A:A,"&gt;28/2/13")</f>
        <v>0</v>
      </c>
    </row>
    <row r="16" spans="1:17" x14ac:dyDescent="0.2">
      <c r="A16" s="75">
        <v>130</v>
      </c>
      <c r="B16" s="44" t="s">
        <v>70</v>
      </c>
      <c r="C16" s="5" t="s">
        <v>6</v>
      </c>
      <c r="E16" s="11">
        <f t="shared" si="0"/>
        <v>0</v>
      </c>
      <c r="F16" s="2">
        <f>SUMIFS(Transactions!F:F,Transactions!D:D,Accounts!A16,Transactions!A:A,"&lt;01/5/12",Transactions!A:A,"&gt;31/3/12")</f>
        <v>0</v>
      </c>
      <c r="G16" s="2">
        <f>SUMIFS(Transactions!F:F,Transactions!D:D,Accounts!A16,Transactions!A:A,"&lt;01/6/12",Transactions!A:A,"&gt;30/4/12")</f>
        <v>0</v>
      </c>
      <c r="H16" s="2">
        <f>SUMIFS(Transactions!F:F,Transactions!D:D,Accounts!A16,Transactions!A:A,"&lt;01/7/12",Transactions!A:A,"&gt;31/5/12")</f>
        <v>0</v>
      </c>
      <c r="I16" s="2">
        <f>SUMIFS(Transactions!F:F,Transactions!D:D,Accounts!A16,Transactions!A:A,"&lt;01/08/12",Transactions!A:A,"&gt;30/6/12")</f>
        <v>0</v>
      </c>
      <c r="J16" s="2">
        <f>SUMIFS(Transactions!F:F,Transactions!D:D,Accounts!A16,Transactions!A:A,"&lt;01/09/12",Transactions!A:A,"&gt;31/7/12")</f>
        <v>0</v>
      </c>
      <c r="K16" s="2">
        <f>SUMIFS(Transactions!F:F,Transactions!D:D,Accounts!A16,Transactions!A:A,"&lt;01/10/12",Transactions!A:A,"&gt;31/8/12")</f>
        <v>0</v>
      </c>
      <c r="L16" s="2">
        <f>SUMIFS(Transactions!F:F,Transactions!D:D,Accounts!A16,Transactions!A:A,"&lt;01/11/12",Transactions!A:A,"&gt;30/9/12")</f>
        <v>0</v>
      </c>
      <c r="M16" s="2">
        <f>SUMIFS(Transactions!F:F,Transactions!D:D,Accounts!A16,Transactions!A:A,"&lt;01/12/12",Transactions!A:A,"&gt;31/10/12")</f>
        <v>0</v>
      </c>
      <c r="N16" s="2">
        <f>SUMIFS(Transactions!F:F,Transactions!D:D,Accounts!A16,Transactions!A:A,"&lt;01/1/13",Transactions!A:A,"&gt;30/11/12")</f>
        <v>0</v>
      </c>
      <c r="O16" s="2">
        <f>SUMIFS(Transactions!F:F,Transactions!D:D,Accounts!A16,Transactions!A:A,"&lt;01/2/13",Transactions!A:A,"&gt;31/12/12")</f>
        <v>0</v>
      </c>
      <c r="P16" s="2">
        <f>SUMIFS(Transactions!F:F,Transactions!D:D,Accounts!A16,Transactions!A:A,"&lt;01/3/13",Transactions!A:A,"&gt;31/1/13")</f>
        <v>0</v>
      </c>
      <c r="Q16" s="2">
        <f>SUMIFS(Transactions!F:F,Transactions!D:D,Accounts!A16,Transactions!A:A,"&lt;01/4/13",Transactions!A:A,"&gt;28/2/13")</f>
        <v>0</v>
      </c>
    </row>
    <row r="17" spans="1:17" x14ac:dyDescent="0.2">
      <c r="A17" s="75">
        <v>131</v>
      </c>
      <c r="C17" s="5" t="s">
        <v>6</v>
      </c>
      <c r="E17" s="11">
        <f t="shared" si="0"/>
        <v>0</v>
      </c>
      <c r="F17" s="2">
        <f>SUMIFS(Transactions!F:F,Transactions!D:D,Accounts!A17,Transactions!A:A,"&lt;01/5/12",Transactions!A:A,"&gt;31/3/12")</f>
        <v>0</v>
      </c>
      <c r="G17" s="2">
        <f>SUMIFS(Transactions!F:F,Transactions!D:D,Accounts!A17,Transactions!A:A,"&lt;01/6/12",Transactions!A:A,"&gt;30/4/12")</f>
        <v>0</v>
      </c>
      <c r="H17" s="2">
        <f>SUMIFS(Transactions!F:F,Transactions!D:D,Accounts!A17,Transactions!A:A,"&lt;01/7/12",Transactions!A:A,"&gt;31/5/12")</f>
        <v>0</v>
      </c>
      <c r="I17" s="2">
        <f>SUMIFS(Transactions!F:F,Transactions!D:D,Accounts!A17,Transactions!A:A,"&lt;01/08/12",Transactions!A:A,"&gt;30/6/12")</f>
        <v>0</v>
      </c>
      <c r="J17" s="2">
        <f>SUMIFS(Transactions!F:F,Transactions!D:D,Accounts!A17,Transactions!A:A,"&lt;01/09/12",Transactions!A:A,"&gt;31/7/12")</f>
        <v>0</v>
      </c>
      <c r="K17" s="2">
        <f>SUMIFS(Transactions!F:F,Transactions!D:D,Accounts!A17,Transactions!A:A,"&lt;01/10/12",Transactions!A:A,"&gt;31/8/12")</f>
        <v>0</v>
      </c>
      <c r="L17" s="2">
        <f>SUMIFS(Transactions!F:F,Transactions!D:D,Accounts!A17,Transactions!A:A,"&lt;01/11/12",Transactions!A:A,"&gt;30/9/12")</f>
        <v>0</v>
      </c>
      <c r="M17" s="2">
        <f>SUMIFS(Transactions!F:F,Transactions!D:D,Accounts!A17,Transactions!A:A,"&lt;01/12/12",Transactions!A:A,"&gt;31/10/12")</f>
        <v>0</v>
      </c>
      <c r="N17" s="2">
        <f>SUMIFS(Transactions!F:F,Transactions!D:D,Accounts!A17,Transactions!A:A,"&lt;01/1/13",Transactions!A:A,"&gt;30/11/12")</f>
        <v>0</v>
      </c>
      <c r="O17" s="2">
        <f>SUMIFS(Transactions!F:F,Transactions!D:D,Accounts!A17,Transactions!A:A,"&lt;01/2/13",Transactions!A:A,"&gt;31/12/12")</f>
        <v>0</v>
      </c>
      <c r="P17" s="2">
        <f>SUMIFS(Transactions!F:F,Transactions!D:D,Accounts!A17,Transactions!A:A,"&lt;01/3/13",Transactions!A:A,"&gt;31/1/13")</f>
        <v>0</v>
      </c>
      <c r="Q17" s="2">
        <f>SUMIFS(Transactions!F:F,Transactions!D:D,Accounts!A17,Transactions!A:A,"&lt;01/4/13",Transactions!A:A,"&gt;28/2/13")</f>
        <v>0</v>
      </c>
    </row>
    <row r="18" spans="1:17" x14ac:dyDescent="0.2">
      <c r="A18" s="75">
        <v>132</v>
      </c>
      <c r="C18" s="5" t="s">
        <v>6</v>
      </c>
      <c r="E18" s="11">
        <f t="shared" si="0"/>
        <v>0</v>
      </c>
      <c r="F18" s="2">
        <f>SUMIFS(Transactions!F:F,Transactions!D:D,Accounts!A18,Transactions!A:A,"&lt;01/5/12",Transactions!A:A,"&gt;31/3/12")</f>
        <v>0</v>
      </c>
      <c r="G18" s="2">
        <f>SUMIFS(Transactions!F:F,Transactions!D:D,Accounts!A18,Transactions!A:A,"&lt;01/6/12",Transactions!A:A,"&gt;30/4/12")</f>
        <v>0</v>
      </c>
      <c r="H18" s="2">
        <f>SUMIFS(Transactions!F:F,Transactions!D:D,Accounts!A18,Transactions!A:A,"&lt;01/7/12",Transactions!A:A,"&gt;31/5/12")</f>
        <v>0</v>
      </c>
      <c r="I18" s="2">
        <f>SUMIFS(Transactions!F:F,Transactions!D:D,Accounts!A18,Transactions!A:A,"&lt;01/08/12",Transactions!A:A,"&gt;30/6/12")</f>
        <v>0</v>
      </c>
      <c r="J18" s="2">
        <f>SUMIFS(Transactions!F:F,Transactions!D:D,Accounts!A18,Transactions!A:A,"&lt;01/09/12",Transactions!A:A,"&gt;31/7/12")</f>
        <v>0</v>
      </c>
      <c r="K18" s="2">
        <f>SUMIFS(Transactions!F:F,Transactions!D:D,Accounts!A18,Transactions!A:A,"&lt;01/10/12",Transactions!A:A,"&gt;31/8/12")</f>
        <v>0</v>
      </c>
      <c r="L18" s="2">
        <f>SUMIFS(Transactions!F:F,Transactions!D:D,Accounts!A18,Transactions!A:A,"&lt;01/11/12",Transactions!A:A,"&gt;30/9/12")</f>
        <v>0</v>
      </c>
      <c r="M18" s="2">
        <f>SUMIFS(Transactions!F:F,Transactions!D:D,Accounts!A18,Transactions!A:A,"&lt;01/12/12",Transactions!A:A,"&gt;31/10/12")</f>
        <v>0</v>
      </c>
      <c r="N18" s="2">
        <f>SUMIFS(Transactions!F:F,Transactions!D:D,Accounts!A18,Transactions!A:A,"&lt;01/1/13",Transactions!A:A,"&gt;30/11/12")</f>
        <v>0</v>
      </c>
      <c r="O18" s="2">
        <f>SUMIFS(Transactions!F:F,Transactions!D:D,Accounts!A18,Transactions!A:A,"&lt;01/2/13",Transactions!A:A,"&gt;31/12/12")</f>
        <v>0</v>
      </c>
      <c r="P18" s="2">
        <f>SUMIFS(Transactions!F:F,Transactions!D:D,Accounts!A18,Transactions!A:A,"&lt;01/3/13",Transactions!A:A,"&gt;31/1/13")</f>
        <v>0</v>
      </c>
      <c r="Q18" s="2">
        <f>SUMIFS(Transactions!F:F,Transactions!D:D,Accounts!A18,Transactions!A:A,"&lt;01/4/13",Transactions!A:A,"&gt;28/2/13")</f>
        <v>0</v>
      </c>
    </row>
    <row r="19" spans="1:17" x14ac:dyDescent="0.2">
      <c r="A19" s="75">
        <v>133</v>
      </c>
      <c r="C19" s="5" t="s">
        <v>6</v>
      </c>
      <c r="E19" s="11">
        <f t="shared" si="0"/>
        <v>0</v>
      </c>
      <c r="F19" s="2">
        <f>SUMIFS(Transactions!F:F,Transactions!D:D,Accounts!A19,Transactions!A:A,"&lt;01/5/12",Transactions!A:A,"&gt;31/3/12")</f>
        <v>0</v>
      </c>
      <c r="G19" s="2">
        <f>SUMIFS(Transactions!F:F,Transactions!D:D,Accounts!A19,Transactions!A:A,"&lt;01/6/12",Transactions!A:A,"&gt;30/4/12")</f>
        <v>0</v>
      </c>
      <c r="H19" s="2">
        <f>SUMIFS(Transactions!F:F,Transactions!D:D,Accounts!A19,Transactions!A:A,"&lt;01/7/12",Transactions!A:A,"&gt;31/5/12")</f>
        <v>0</v>
      </c>
      <c r="I19" s="2">
        <f>SUMIFS(Transactions!F:F,Transactions!D:D,Accounts!A19,Transactions!A:A,"&lt;01/08/12",Transactions!A:A,"&gt;30/6/12")</f>
        <v>0</v>
      </c>
      <c r="J19" s="2">
        <f>SUMIFS(Transactions!F:F,Transactions!D:D,Accounts!A19,Transactions!A:A,"&lt;01/09/12",Transactions!A:A,"&gt;31/7/12")</f>
        <v>0</v>
      </c>
      <c r="K19" s="2">
        <f>SUMIFS(Transactions!F:F,Transactions!D:D,Accounts!A19,Transactions!A:A,"&lt;01/10/12",Transactions!A:A,"&gt;31/8/12")</f>
        <v>0</v>
      </c>
      <c r="L19" s="2">
        <f>SUMIFS(Transactions!F:F,Transactions!D:D,Accounts!A19,Transactions!A:A,"&lt;01/11/12",Transactions!A:A,"&gt;30/9/12")</f>
        <v>0</v>
      </c>
      <c r="M19" s="2">
        <f>SUMIFS(Transactions!F:F,Transactions!D:D,Accounts!A19,Transactions!A:A,"&lt;01/12/12",Transactions!A:A,"&gt;31/10/12")</f>
        <v>0</v>
      </c>
      <c r="N19" s="2">
        <f>SUMIFS(Transactions!F:F,Transactions!D:D,Accounts!A19,Transactions!A:A,"&lt;01/1/13",Transactions!A:A,"&gt;30/11/12")</f>
        <v>0</v>
      </c>
      <c r="O19" s="2">
        <f>SUMIFS(Transactions!F:F,Transactions!D:D,Accounts!A19,Transactions!A:A,"&lt;01/2/13",Transactions!A:A,"&gt;31/12/12")</f>
        <v>0</v>
      </c>
      <c r="P19" s="2">
        <f>SUMIFS(Transactions!F:F,Transactions!D:D,Accounts!A19,Transactions!A:A,"&lt;01/3/13",Transactions!A:A,"&gt;31/1/13")</f>
        <v>0</v>
      </c>
      <c r="Q19" s="2">
        <f>SUMIFS(Transactions!F:F,Transactions!D:D,Accounts!A19,Transactions!A:A,"&lt;01/4/13",Transactions!A:A,"&gt;28/2/13")</f>
        <v>0</v>
      </c>
    </row>
    <row r="20" spans="1:17" x14ac:dyDescent="0.2">
      <c r="A20" s="75">
        <v>134</v>
      </c>
      <c r="C20" s="5" t="s">
        <v>6</v>
      </c>
      <c r="E20" s="11">
        <f t="shared" si="0"/>
        <v>0</v>
      </c>
      <c r="F20" s="2">
        <f>SUMIFS(Transactions!F:F,Transactions!D:D,Accounts!A20,Transactions!A:A,"&lt;01/5/12",Transactions!A:A,"&gt;31/3/12")</f>
        <v>0</v>
      </c>
      <c r="G20" s="2">
        <f>SUMIFS(Transactions!F:F,Transactions!D:D,Accounts!A20,Transactions!A:A,"&lt;01/6/12",Transactions!A:A,"&gt;30/4/12")</f>
        <v>0</v>
      </c>
      <c r="H20" s="2">
        <f>SUMIFS(Transactions!F:F,Transactions!D:D,Accounts!A20,Transactions!A:A,"&lt;01/7/12",Transactions!A:A,"&gt;31/5/12")</f>
        <v>0</v>
      </c>
      <c r="I20" s="2">
        <f>SUMIFS(Transactions!F:F,Transactions!D:D,Accounts!A20,Transactions!A:A,"&lt;01/08/12",Transactions!A:A,"&gt;30/6/12")</f>
        <v>0</v>
      </c>
      <c r="J20" s="2">
        <f>SUMIFS(Transactions!F:F,Transactions!D:D,Accounts!A20,Transactions!A:A,"&lt;01/09/12",Transactions!A:A,"&gt;31/7/12")</f>
        <v>0</v>
      </c>
      <c r="K20" s="2">
        <f>SUMIFS(Transactions!F:F,Transactions!D:D,Accounts!A20,Transactions!A:A,"&lt;01/10/12",Transactions!A:A,"&gt;31/8/12")</f>
        <v>0</v>
      </c>
      <c r="L20" s="2">
        <f>SUMIFS(Transactions!F:F,Transactions!D:D,Accounts!A20,Transactions!A:A,"&lt;01/11/12",Transactions!A:A,"&gt;30/9/12")</f>
        <v>0</v>
      </c>
      <c r="M20" s="2">
        <f>SUMIFS(Transactions!F:F,Transactions!D:D,Accounts!A20,Transactions!A:A,"&lt;01/12/12",Transactions!A:A,"&gt;31/10/12")</f>
        <v>0</v>
      </c>
      <c r="N20" s="2">
        <f>SUMIFS(Transactions!F:F,Transactions!D:D,Accounts!A20,Transactions!A:A,"&lt;01/1/13",Transactions!A:A,"&gt;30/11/12")</f>
        <v>0</v>
      </c>
      <c r="O20" s="2">
        <f>SUMIFS(Transactions!F:F,Transactions!D:D,Accounts!A20,Transactions!A:A,"&lt;01/2/13",Transactions!A:A,"&gt;31/12/12")</f>
        <v>0</v>
      </c>
      <c r="P20" s="2">
        <f>SUMIFS(Transactions!F:F,Transactions!D:D,Accounts!A20,Transactions!A:A,"&lt;01/3/13",Transactions!A:A,"&gt;31/1/13")</f>
        <v>0</v>
      </c>
      <c r="Q20" s="2">
        <f>SUMIFS(Transactions!F:F,Transactions!D:D,Accounts!A20,Transactions!A:A,"&lt;01/4/13",Transactions!A:A,"&gt;28/2/13")</f>
        <v>0</v>
      </c>
    </row>
    <row r="21" spans="1:17" x14ac:dyDescent="0.2">
      <c r="A21" s="75">
        <v>135</v>
      </c>
      <c r="C21" s="5" t="s">
        <v>6</v>
      </c>
      <c r="E21" s="11">
        <f t="shared" si="0"/>
        <v>0</v>
      </c>
      <c r="F21" s="2">
        <f>SUMIFS(Transactions!F:F,Transactions!D:D,Accounts!A21,Transactions!A:A,"&lt;01/5/12",Transactions!A:A,"&gt;31/3/12")</f>
        <v>0</v>
      </c>
      <c r="G21" s="2">
        <f>SUMIFS(Transactions!F:F,Transactions!D:D,Accounts!A21,Transactions!A:A,"&lt;01/6/12",Transactions!A:A,"&gt;30/4/12")</f>
        <v>0</v>
      </c>
      <c r="H21" s="2">
        <f>SUMIFS(Transactions!F:F,Transactions!D:D,Accounts!A21,Transactions!A:A,"&lt;01/7/12",Transactions!A:A,"&gt;31/5/12")</f>
        <v>0</v>
      </c>
      <c r="I21" s="2">
        <f>SUMIFS(Transactions!F:F,Transactions!D:D,Accounts!A21,Transactions!A:A,"&lt;01/08/12",Transactions!A:A,"&gt;30/6/12")</f>
        <v>0</v>
      </c>
      <c r="J21" s="2">
        <f>SUMIFS(Transactions!F:F,Transactions!D:D,Accounts!A21,Transactions!A:A,"&lt;01/09/12",Transactions!A:A,"&gt;31/7/12")</f>
        <v>0</v>
      </c>
      <c r="K21" s="2">
        <f>SUMIFS(Transactions!F:F,Transactions!D:D,Accounts!A21,Transactions!A:A,"&lt;01/10/12",Transactions!A:A,"&gt;31/8/12")</f>
        <v>0</v>
      </c>
      <c r="L21" s="2">
        <f>SUMIFS(Transactions!F:F,Transactions!D:D,Accounts!A21,Transactions!A:A,"&lt;01/11/12",Transactions!A:A,"&gt;30/9/12")</f>
        <v>0</v>
      </c>
      <c r="M21" s="2">
        <f>SUMIFS(Transactions!F:F,Transactions!D:D,Accounts!A21,Transactions!A:A,"&lt;01/12/12",Transactions!A:A,"&gt;31/10/12")</f>
        <v>0</v>
      </c>
      <c r="N21" s="2">
        <f>SUMIFS(Transactions!F:F,Transactions!D:D,Accounts!A21,Transactions!A:A,"&lt;01/1/13",Transactions!A:A,"&gt;30/11/12")</f>
        <v>0</v>
      </c>
      <c r="O21" s="2">
        <f>SUMIFS(Transactions!F:F,Transactions!D:D,Accounts!A21,Transactions!A:A,"&lt;01/2/13",Transactions!A:A,"&gt;31/12/12")</f>
        <v>0</v>
      </c>
      <c r="P21" s="2">
        <f>SUMIFS(Transactions!F:F,Transactions!D:D,Accounts!A21,Transactions!A:A,"&lt;01/3/13",Transactions!A:A,"&gt;31/1/13")</f>
        <v>0</v>
      </c>
      <c r="Q21" s="2">
        <f>SUMIFS(Transactions!F:F,Transactions!D:D,Accounts!A21,Transactions!A:A,"&lt;01/4/13",Transactions!A:A,"&gt;28/2/13")</f>
        <v>0</v>
      </c>
    </row>
    <row r="22" spans="1:17" x14ac:dyDescent="0.2">
      <c r="A22" s="75">
        <v>140</v>
      </c>
      <c r="B22" s="44" t="s">
        <v>69</v>
      </c>
      <c r="C22" s="5" t="s">
        <v>6</v>
      </c>
      <c r="E22" s="11">
        <f t="shared" si="0"/>
        <v>0</v>
      </c>
      <c r="F22" s="2">
        <f>SUMIFS(Transactions!F:F,Transactions!D:D,Accounts!A22,Transactions!A:A,"&lt;01/5/12",Transactions!A:A,"&gt;31/3/12")</f>
        <v>0</v>
      </c>
      <c r="G22" s="2">
        <f>SUMIFS(Transactions!F:F,Transactions!D:D,Accounts!A22,Transactions!A:A,"&lt;01/6/12",Transactions!A:A,"&gt;30/4/12")</f>
        <v>0</v>
      </c>
      <c r="H22" s="2">
        <f>SUMIFS(Transactions!F:F,Transactions!D:D,Accounts!A22,Transactions!A:A,"&lt;01/7/12",Transactions!A:A,"&gt;31/5/12")</f>
        <v>0</v>
      </c>
      <c r="I22" s="2">
        <f>SUMIFS(Transactions!F:F,Transactions!D:D,Accounts!A22,Transactions!A:A,"&lt;01/08/12",Transactions!A:A,"&gt;30/6/12")</f>
        <v>0</v>
      </c>
      <c r="J22" s="2">
        <f>SUMIFS(Transactions!F:F,Transactions!D:D,Accounts!A22,Transactions!A:A,"&lt;01/09/12",Transactions!A:A,"&gt;31/7/12")</f>
        <v>0</v>
      </c>
      <c r="K22" s="2">
        <f>SUMIFS(Transactions!F:F,Transactions!D:D,Accounts!A22,Transactions!A:A,"&lt;01/10/12",Transactions!A:A,"&gt;31/8/12")</f>
        <v>0</v>
      </c>
      <c r="L22" s="2">
        <f>SUMIFS(Transactions!F:F,Transactions!D:D,Accounts!A22,Transactions!A:A,"&lt;01/11/12",Transactions!A:A,"&gt;30/9/12")</f>
        <v>0</v>
      </c>
      <c r="M22" s="2">
        <f>SUMIFS(Transactions!F:F,Transactions!D:D,Accounts!A22,Transactions!A:A,"&lt;01/12/12",Transactions!A:A,"&gt;31/10/12")</f>
        <v>0</v>
      </c>
      <c r="N22" s="2">
        <f>SUMIFS(Transactions!F:F,Transactions!D:D,Accounts!A22,Transactions!A:A,"&lt;01/1/13",Transactions!A:A,"&gt;30/11/12")</f>
        <v>0</v>
      </c>
      <c r="O22" s="2">
        <f>SUMIFS(Transactions!F:F,Transactions!D:D,Accounts!A22,Transactions!A:A,"&lt;01/2/13",Transactions!A:A,"&gt;31/12/12")</f>
        <v>0</v>
      </c>
      <c r="P22" s="2">
        <f>SUMIFS(Transactions!F:F,Transactions!D:D,Accounts!A22,Transactions!A:A,"&lt;01/3/13",Transactions!A:A,"&gt;31/1/13")</f>
        <v>0</v>
      </c>
      <c r="Q22" s="2">
        <f>SUMIFS(Transactions!F:F,Transactions!D:D,Accounts!A22,Transactions!A:A,"&lt;01/4/13",Transactions!A:A,"&gt;28/2/13")</f>
        <v>0</v>
      </c>
    </row>
    <row r="23" spans="1:17" x14ac:dyDescent="0.2">
      <c r="A23" s="75">
        <v>141</v>
      </c>
      <c r="C23" s="5" t="s">
        <v>6</v>
      </c>
      <c r="E23" s="11">
        <f t="shared" si="0"/>
        <v>0</v>
      </c>
      <c r="F23" s="2">
        <f>SUMIFS(Transactions!F:F,Transactions!D:D,Accounts!A23,Transactions!A:A,"&lt;01/5/12",Transactions!A:A,"&gt;31/3/12")</f>
        <v>0</v>
      </c>
      <c r="G23" s="2">
        <f>SUMIFS(Transactions!F:F,Transactions!D:D,Accounts!A23,Transactions!A:A,"&lt;01/6/12",Transactions!A:A,"&gt;30/4/12")</f>
        <v>0</v>
      </c>
      <c r="H23" s="2">
        <f>SUMIFS(Transactions!F:F,Transactions!D:D,Accounts!A23,Transactions!A:A,"&lt;01/7/12",Transactions!A:A,"&gt;31/5/12")</f>
        <v>0</v>
      </c>
      <c r="I23" s="2">
        <f>SUMIFS(Transactions!F:F,Transactions!D:D,Accounts!A23,Transactions!A:A,"&lt;01/08/12",Transactions!A:A,"&gt;30/6/12")</f>
        <v>0</v>
      </c>
      <c r="J23" s="2">
        <f>SUMIFS(Transactions!F:F,Transactions!D:D,Accounts!A23,Transactions!A:A,"&lt;01/09/12",Transactions!A:A,"&gt;31/7/12")</f>
        <v>0</v>
      </c>
      <c r="K23" s="2">
        <f>SUMIFS(Transactions!F:F,Transactions!D:D,Accounts!A23,Transactions!A:A,"&lt;01/10/12",Transactions!A:A,"&gt;31/8/12")</f>
        <v>0</v>
      </c>
      <c r="L23" s="2">
        <f>SUMIFS(Transactions!F:F,Transactions!D:D,Accounts!A23,Transactions!A:A,"&lt;01/11/12",Transactions!A:A,"&gt;30/9/12")</f>
        <v>0</v>
      </c>
      <c r="M23" s="2">
        <f>SUMIFS(Transactions!F:F,Transactions!D:D,Accounts!A23,Transactions!A:A,"&lt;01/12/12",Transactions!A:A,"&gt;31/10/12")</f>
        <v>0</v>
      </c>
      <c r="N23" s="2">
        <f>SUMIFS(Transactions!F:F,Transactions!D:D,Accounts!A23,Transactions!A:A,"&lt;01/1/13",Transactions!A:A,"&gt;30/11/12")</f>
        <v>0</v>
      </c>
      <c r="O23" s="2">
        <f>SUMIFS(Transactions!F:F,Transactions!D:D,Accounts!A23,Transactions!A:A,"&lt;01/2/13",Transactions!A:A,"&gt;31/12/12")</f>
        <v>0</v>
      </c>
      <c r="P23" s="2">
        <f>SUMIFS(Transactions!F:F,Transactions!D:D,Accounts!A23,Transactions!A:A,"&lt;01/3/13",Transactions!A:A,"&gt;31/1/13")</f>
        <v>0</v>
      </c>
      <c r="Q23" s="2">
        <f>SUMIFS(Transactions!F:F,Transactions!D:D,Accounts!A23,Transactions!A:A,"&lt;01/4/13",Transactions!A:A,"&gt;28/2/13")</f>
        <v>0</v>
      </c>
    </row>
    <row r="24" spans="1:17" x14ac:dyDescent="0.2">
      <c r="A24" s="75">
        <v>142</v>
      </c>
      <c r="B24" s="44"/>
      <c r="C24" s="5" t="s">
        <v>6</v>
      </c>
      <c r="E24" s="11">
        <f t="shared" si="0"/>
        <v>0</v>
      </c>
      <c r="F24" s="2">
        <f>SUMIFS(Transactions!F:F,Transactions!D:D,Accounts!A24,Transactions!A:A,"&lt;01/5/12",Transactions!A:A,"&gt;31/3/12")</f>
        <v>0</v>
      </c>
      <c r="G24" s="2">
        <f>SUMIFS(Transactions!F:F,Transactions!D:D,Accounts!A24,Transactions!A:A,"&lt;01/6/12",Transactions!A:A,"&gt;30/4/12")</f>
        <v>0</v>
      </c>
      <c r="H24" s="2">
        <f>SUMIFS(Transactions!F:F,Transactions!D:D,Accounts!A24,Transactions!A:A,"&lt;01/7/12",Transactions!A:A,"&gt;31/5/12")</f>
        <v>0</v>
      </c>
      <c r="I24" s="2">
        <f>SUMIFS(Transactions!F:F,Transactions!D:D,Accounts!A24,Transactions!A:A,"&lt;01/08/12",Transactions!A:A,"&gt;30/6/12")</f>
        <v>0</v>
      </c>
      <c r="J24" s="2">
        <f>SUMIFS(Transactions!F:F,Transactions!D:D,Accounts!A24,Transactions!A:A,"&lt;01/09/12",Transactions!A:A,"&gt;31/7/12")</f>
        <v>0</v>
      </c>
      <c r="K24" s="2">
        <f>SUMIFS(Transactions!F:F,Transactions!D:D,Accounts!A24,Transactions!A:A,"&lt;01/10/12",Transactions!A:A,"&gt;31/8/12")</f>
        <v>0</v>
      </c>
      <c r="L24" s="2">
        <f>SUMIFS(Transactions!F:F,Transactions!D:D,Accounts!A24,Transactions!A:A,"&lt;01/11/12",Transactions!A:A,"&gt;30/9/12")</f>
        <v>0</v>
      </c>
      <c r="M24" s="2">
        <f>SUMIFS(Transactions!F:F,Transactions!D:D,Accounts!A24,Transactions!A:A,"&lt;01/12/12",Transactions!A:A,"&gt;31/10/12")</f>
        <v>0</v>
      </c>
      <c r="N24" s="2">
        <f>SUMIFS(Transactions!F:F,Transactions!D:D,Accounts!A24,Transactions!A:A,"&lt;01/1/13",Transactions!A:A,"&gt;30/11/12")</f>
        <v>0</v>
      </c>
      <c r="O24" s="2">
        <f>SUMIFS(Transactions!F:F,Transactions!D:D,Accounts!A24,Transactions!A:A,"&lt;01/2/13",Transactions!A:A,"&gt;31/12/12")</f>
        <v>0</v>
      </c>
      <c r="P24" s="2">
        <f>SUMIFS(Transactions!F:F,Transactions!D:D,Accounts!A24,Transactions!A:A,"&lt;01/3/13",Transactions!A:A,"&gt;31/1/13")</f>
        <v>0</v>
      </c>
      <c r="Q24" s="2">
        <f>SUMIFS(Transactions!F:F,Transactions!D:D,Accounts!A24,Transactions!A:A,"&lt;01/4/13",Transactions!A:A,"&gt;28/2/13")</f>
        <v>0</v>
      </c>
    </row>
    <row r="25" spans="1:17" x14ac:dyDescent="0.2">
      <c r="A25" s="75">
        <v>143</v>
      </c>
      <c r="B25" s="44"/>
      <c r="C25" s="5" t="s">
        <v>6</v>
      </c>
      <c r="E25" s="11">
        <f t="shared" si="0"/>
        <v>0</v>
      </c>
      <c r="F25" s="2">
        <f>SUMIFS(Transactions!F:F,Transactions!D:D,Accounts!A25,Transactions!A:A,"&lt;01/5/12",Transactions!A:A,"&gt;31/3/12")</f>
        <v>0</v>
      </c>
      <c r="G25" s="2">
        <f>SUMIFS(Transactions!F:F,Transactions!D:D,Accounts!A25,Transactions!A:A,"&lt;01/6/12",Transactions!A:A,"&gt;30/4/12")</f>
        <v>0</v>
      </c>
      <c r="H25" s="2">
        <f>SUMIFS(Transactions!F:F,Transactions!D:D,Accounts!A25,Transactions!A:A,"&lt;01/7/12",Transactions!A:A,"&gt;31/5/12")</f>
        <v>0</v>
      </c>
      <c r="I25" s="2">
        <f>SUMIFS(Transactions!F:F,Transactions!D:D,Accounts!A25,Transactions!A:A,"&lt;01/08/12",Transactions!A:A,"&gt;30/6/12")</f>
        <v>0</v>
      </c>
      <c r="J25" s="2">
        <f>SUMIFS(Transactions!F:F,Transactions!D:D,Accounts!A25,Transactions!A:A,"&lt;01/09/12",Transactions!A:A,"&gt;31/7/12")</f>
        <v>0</v>
      </c>
      <c r="K25" s="2">
        <f>SUMIFS(Transactions!F:F,Transactions!D:D,Accounts!A25,Transactions!A:A,"&lt;01/10/12",Transactions!A:A,"&gt;31/8/12")</f>
        <v>0</v>
      </c>
      <c r="L25" s="2">
        <f>SUMIFS(Transactions!F:F,Transactions!D:D,Accounts!A25,Transactions!A:A,"&lt;01/11/12",Transactions!A:A,"&gt;30/9/12")</f>
        <v>0</v>
      </c>
      <c r="M25" s="2">
        <f>SUMIFS(Transactions!F:F,Transactions!D:D,Accounts!A25,Transactions!A:A,"&lt;01/12/12",Transactions!A:A,"&gt;31/10/12")</f>
        <v>0</v>
      </c>
      <c r="N25" s="2">
        <f>SUMIFS(Transactions!F:F,Transactions!D:D,Accounts!A25,Transactions!A:A,"&lt;01/1/13",Transactions!A:A,"&gt;30/11/12")</f>
        <v>0</v>
      </c>
      <c r="O25" s="2">
        <f>SUMIFS(Transactions!F:F,Transactions!D:D,Accounts!A25,Transactions!A:A,"&lt;01/2/13",Transactions!A:A,"&gt;31/12/12")</f>
        <v>0</v>
      </c>
      <c r="P25" s="2">
        <f>SUMIFS(Transactions!F:F,Transactions!D:D,Accounts!A25,Transactions!A:A,"&lt;01/3/13",Transactions!A:A,"&gt;31/1/13")</f>
        <v>0</v>
      </c>
      <c r="Q25" s="2">
        <f>SUMIFS(Transactions!F:F,Transactions!D:D,Accounts!A25,Transactions!A:A,"&lt;01/4/13",Transactions!A:A,"&gt;28/2/13")</f>
        <v>0</v>
      </c>
    </row>
    <row r="26" spans="1:17" x14ac:dyDescent="0.2">
      <c r="A26" s="75">
        <v>150</v>
      </c>
      <c r="B26" s="44" t="s">
        <v>71</v>
      </c>
      <c r="C26" s="5" t="s">
        <v>6</v>
      </c>
      <c r="E26" s="11">
        <f t="shared" si="0"/>
        <v>0</v>
      </c>
      <c r="F26" s="2">
        <f>SUMIFS(Transactions!F:F,Transactions!D:D,Accounts!A26,Transactions!A:A,"&lt;01/5/12",Transactions!A:A,"&gt;31/3/12")</f>
        <v>0</v>
      </c>
      <c r="G26" s="2">
        <f>SUMIFS(Transactions!F:F,Transactions!D:D,Accounts!A26,Transactions!A:A,"&lt;01/6/12",Transactions!A:A,"&gt;30/4/12")</f>
        <v>0</v>
      </c>
      <c r="H26" s="2">
        <f>SUMIFS(Transactions!F:F,Transactions!D:D,Accounts!A26,Transactions!A:A,"&lt;01/7/12",Transactions!A:A,"&gt;31/5/12")</f>
        <v>0</v>
      </c>
      <c r="I26" s="2">
        <f>SUMIFS(Transactions!F:F,Transactions!D:D,Accounts!A26,Transactions!A:A,"&lt;01/08/12",Transactions!A:A,"&gt;30/6/12")</f>
        <v>0</v>
      </c>
      <c r="J26" s="2">
        <f>SUMIFS(Transactions!F:F,Transactions!D:D,Accounts!A26,Transactions!A:A,"&lt;01/09/12",Transactions!A:A,"&gt;31/7/12")</f>
        <v>0</v>
      </c>
      <c r="K26" s="2">
        <f>SUMIFS(Transactions!F:F,Transactions!D:D,Accounts!A26,Transactions!A:A,"&lt;01/10/12",Transactions!A:A,"&gt;31/8/12")</f>
        <v>0</v>
      </c>
      <c r="L26" s="2">
        <f>SUMIFS(Transactions!F:F,Transactions!D:D,Accounts!A26,Transactions!A:A,"&lt;01/11/12",Transactions!A:A,"&gt;30/9/12")</f>
        <v>0</v>
      </c>
      <c r="M26" s="2">
        <f>SUMIFS(Transactions!F:F,Transactions!D:D,Accounts!A26,Transactions!A:A,"&lt;01/12/12",Transactions!A:A,"&gt;31/10/12")</f>
        <v>0</v>
      </c>
      <c r="N26" s="2">
        <f>SUMIFS(Transactions!F:F,Transactions!D:D,Accounts!A26,Transactions!A:A,"&lt;01/1/13",Transactions!A:A,"&gt;30/11/12")</f>
        <v>0</v>
      </c>
      <c r="O26" s="2">
        <f>SUMIFS(Transactions!F:F,Transactions!D:D,Accounts!A26,Transactions!A:A,"&lt;01/2/13",Transactions!A:A,"&gt;31/12/12")</f>
        <v>0</v>
      </c>
      <c r="P26" s="2">
        <f>SUMIFS(Transactions!F:F,Transactions!D:D,Accounts!A26,Transactions!A:A,"&lt;01/3/13",Transactions!A:A,"&gt;31/1/13")</f>
        <v>0</v>
      </c>
      <c r="Q26" s="2">
        <f>SUMIFS(Transactions!F:F,Transactions!D:D,Accounts!A26,Transactions!A:A,"&lt;01/4/13",Transactions!A:A,"&gt;28/2/13")</f>
        <v>0</v>
      </c>
    </row>
    <row r="27" spans="1:17" x14ac:dyDescent="0.2">
      <c r="A27" s="75">
        <v>151</v>
      </c>
      <c r="C27" s="5" t="s">
        <v>6</v>
      </c>
      <c r="E27" s="11">
        <f t="shared" si="0"/>
        <v>0</v>
      </c>
      <c r="F27" s="2">
        <f>SUMIFS(Transactions!F:F,Transactions!D:D,Accounts!A27,Transactions!A:A,"&lt;01/5/12",Transactions!A:A,"&gt;31/3/12")</f>
        <v>0</v>
      </c>
      <c r="G27" s="2">
        <f>SUMIFS(Transactions!F:F,Transactions!D:D,Accounts!A27,Transactions!A:A,"&lt;01/6/12",Transactions!A:A,"&gt;30/4/12")</f>
        <v>0</v>
      </c>
      <c r="H27" s="2">
        <f>SUMIFS(Transactions!F:F,Transactions!D:D,Accounts!A27,Transactions!A:A,"&lt;01/7/12",Transactions!A:A,"&gt;31/5/12")</f>
        <v>0</v>
      </c>
      <c r="I27" s="2">
        <f>SUMIFS(Transactions!F:F,Transactions!D:D,Accounts!A27,Transactions!A:A,"&lt;01/08/12",Transactions!A:A,"&gt;30/6/12")</f>
        <v>0</v>
      </c>
      <c r="J27" s="2">
        <f>SUMIFS(Transactions!F:F,Transactions!D:D,Accounts!A27,Transactions!A:A,"&lt;01/09/12",Transactions!A:A,"&gt;31/7/12")</f>
        <v>0</v>
      </c>
      <c r="K27" s="2">
        <f>SUMIFS(Transactions!F:F,Transactions!D:D,Accounts!A27,Transactions!A:A,"&lt;01/10/12",Transactions!A:A,"&gt;31/8/12")</f>
        <v>0</v>
      </c>
      <c r="L27" s="2">
        <f>SUMIFS(Transactions!F:F,Transactions!D:D,Accounts!A27,Transactions!A:A,"&lt;01/11/12",Transactions!A:A,"&gt;30/9/12")</f>
        <v>0</v>
      </c>
      <c r="M27" s="2">
        <f>SUMIFS(Transactions!F:F,Transactions!D:D,Accounts!A27,Transactions!A:A,"&lt;01/12/12",Transactions!A:A,"&gt;31/10/12")</f>
        <v>0</v>
      </c>
      <c r="N27" s="2">
        <f>SUMIFS(Transactions!F:F,Transactions!D:D,Accounts!A27,Transactions!A:A,"&lt;01/1/13",Transactions!A:A,"&gt;30/11/12")</f>
        <v>0</v>
      </c>
      <c r="O27" s="2">
        <f>SUMIFS(Transactions!F:F,Transactions!D:D,Accounts!A27,Transactions!A:A,"&lt;01/2/13",Transactions!A:A,"&gt;31/12/12")</f>
        <v>0</v>
      </c>
      <c r="P27" s="2">
        <f>SUMIFS(Transactions!F:F,Transactions!D:D,Accounts!A27,Transactions!A:A,"&lt;01/3/13",Transactions!A:A,"&gt;31/1/13")</f>
        <v>0</v>
      </c>
      <c r="Q27" s="2">
        <f>SUMIFS(Transactions!F:F,Transactions!D:D,Accounts!A27,Transactions!A:A,"&lt;01/4/13",Transactions!A:A,"&gt;28/2/13")</f>
        <v>0</v>
      </c>
    </row>
    <row r="28" spans="1:17" x14ac:dyDescent="0.2">
      <c r="A28" s="75">
        <v>152</v>
      </c>
      <c r="B28" s="46"/>
      <c r="C28" s="5" t="s">
        <v>6</v>
      </c>
      <c r="E28" s="11">
        <f t="shared" si="0"/>
        <v>0</v>
      </c>
      <c r="F28" s="2">
        <f>SUMIFS(Transactions!F:F,Transactions!D:D,Accounts!A28,Transactions!A:A,"&lt;01/5/12",Transactions!A:A,"&gt;31/3/12")</f>
        <v>0</v>
      </c>
      <c r="G28" s="2">
        <f>SUMIFS(Transactions!F:F,Transactions!D:D,Accounts!A28,Transactions!A:A,"&lt;01/6/12",Transactions!A:A,"&gt;30/4/12")</f>
        <v>0</v>
      </c>
      <c r="H28" s="2">
        <f>SUMIFS(Transactions!F:F,Transactions!D:D,Accounts!A28,Transactions!A:A,"&lt;01/7/12",Transactions!A:A,"&gt;31/5/12")</f>
        <v>0</v>
      </c>
      <c r="I28" s="2">
        <f>SUMIFS(Transactions!F:F,Transactions!D:D,Accounts!A28,Transactions!A:A,"&lt;01/08/12",Transactions!A:A,"&gt;30/6/12")</f>
        <v>0</v>
      </c>
      <c r="J28" s="2">
        <f>SUMIFS(Transactions!F:F,Transactions!D:D,Accounts!A28,Transactions!A:A,"&lt;01/09/12",Transactions!A:A,"&gt;31/7/12")</f>
        <v>0</v>
      </c>
      <c r="K28" s="2">
        <f>SUMIFS(Transactions!F:F,Transactions!D:D,Accounts!A28,Transactions!A:A,"&lt;01/10/12",Transactions!A:A,"&gt;31/8/12")</f>
        <v>0</v>
      </c>
      <c r="L28" s="2">
        <f>SUMIFS(Transactions!F:F,Transactions!D:D,Accounts!A28,Transactions!A:A,"&lt;01/11/12",Transactions!A:A,"&gt;30/9/12")</f>
        <v>0</v>
      </c>
      <c r="M28" s="2">
        <f>SUMIFS(Transactions!F:F,Transactions!D:D,Accounts!A28,Transactions!A:A,"&lt;01/12/12",Transactions!A:A,"&gt;31/10/12")</f>
        <v>0</v>
      </c>
      <c r="N28" s="2">
        <f>SUMIFS(Transactions!F:F,Transactions!D:D,Accounts!A28,Transactions!A:A,"&lt;01/1/13",Transactions!A:A,"&gt;30/11/12")</f>
        <v>0</v>
      </c>
      <c r="O28" s="2">
        <f>SUMIFS(Transactions!F:F,Transactions!D:D,Accounts!A28,Transactions!A:A,"&lt;01/2/13",Transactions!A:A,"&gt;31/12/12")</f>
        <v>0</v>
      </c>
      <c r="P28" s="2">
        <f>SUMIFS(Transactions!F:F,Transactions!D:D,Accounts!A28,Transactions!A:A,"&lt;01/3/13",Transactions!A:A,"&gt;31/1/13")</f>
        <v>0</v>
      </c>
      <c r="Q28" s="2">
        <f>SUMIFS(Transactions!F:F,Transactions!D:D,Accounts!A28,Transactions!A:A,"&lt;01/4/13",Transactions!A:A,"&gt;28/2/13")</f>
        <v>0</v>
      </c>
    </row>
    <row r="29" spans="1:17" x14ac:dyDescent="0.2">
      <c r="A29" s="75">
        <v>153</v>
      </c>
      <c r="B29" s="46"/>
      <c r="C29" s="5" t="s">
        <v>6</v>
      </c>
      <c r="E29" s="11">
        <f t="shared" si="0"/>
        <v>0</v>
      </c>
      <c r="F29" s="2">
        <f>SUMIFS(Transactions!F:F,Transactions!D:D,Accounts!A29,Transactions!A:A,"&lt;01/5/12",Transactions!A:A,"&gt;31/3/12")</f>
        <v>0</v>
      </c>
      <c r="G29" s="2">
        <f>SUMIFS(Transactions!F:F,Transactions!D:D,Accounts!A29,Transactions!A:A,"&lt;01/6/12",Transactions!A:A,"&gt;30/4/12")</f>
        <v>0</v>
      </c>
      <c r="H29" s="2">
        <f>SUMIFS(Transactions!F:F,Transactions!D:D,Accounts!A29,Transactions!A:A,"&lt;01/7/12",Transactions!A:A,"&gt;31/5/12")</f>
        <v>0</v>
      </c>
      <c r="I29" s="2">
        <f>SUMIFS(Transactions!F:F,Transactions!D:D,Accounts!A29,Transactions!A:A,"&lt;01/08/12",Transactions!A:A,"&gt;30/6/12")</f>
        <v>0</v>
      </c>
      <c r="J29" s="2">
        <f>SUMIFS(Transactions!F:F,Transactions!D:D,Accounts!A29,Transactions!A:A,"&lt;01/09/12",Transactions!A:A,"&gt;31/7/12")</f>
        <v>0</v>
      </c>
      <c r="K29" s="2">
        <f>SUMIFS(Transactions!F:F,Transactions!D:D,Accounts!A29,Transactions!A:A,"&lt;01/10/12",Transactions!A:A,"&gt;31/8/12")</f>
        <v>0</v>
      </c>
      <c r="L29" s="2">
        <f>SUMIFS(Transactions!F:F,Transactions!D:D,Accounts!A29,Transactions!A:A,"&lt;01/11/12",Transactions!A:A,"&gt;30/9/12")</f>
        <v>0</v>
      </c>
      <c r="M29" s="2">
        <f>SUMIFS(Transactions!F:F,Transactions!D:D,Accounts!A29,Transactions!A:A,"&lt;01/12/12",Transactions!A:A,"&gt;31/10/12")</f>
        <v>0</v>
      </c>
      <c r="N29" s="2">
        <f>SUMIFS(Transactions!F:F,Transactions!D:D,Accounts!A29,Transactions!A:A,"&lt;01/1/13",Transactions!A:A,"&gt;30/11/12")</f>
        <v>0</v>
      </c>
      <c r="O29" s="2">
        <f>SUMIFS(Transactions!F:F,Transactions!D:D,Accounts!A29,Transactions!A:A,"&lt;01/2/13",Transactions!A:A,"&gt;31/12/12")</f>
        <v>0</v>
      </c>
      <c r="P29" s="2">
        <f>SUMIFS(Transactions!F:F,Transactions!D:D,Accounts!A29,Transactions!A:A,"&lt;01/3/13",Transactions!A:A,"&gt;31/1/13")</f>
        <v>0</v>
      </c>
      <c r="Q29" s="2">
        <f>SUMIFS(Transactions!F:F,Transactions!D:D,Accounts!A29,Transactions!A:A,"&lt;01/4/13",Transactions!A:A,"&gt;28/2/13")</f>
        <v>0</v>
      </c>
    </row>
    <row r="30" spans="1:17" x14ac:dyDescent="0.2">
      <c r="A30" s="75">
        <v>154</v>
      </c>
      <c r="B30" s="44"/>
      <c r="C30" s="5" t="s">
        <v>6</v>
      </c>
      <c r="E30" s="11">
        <f t="shared" si="0"/>
        <v>0</v>
      </c>
      <c r="F30" s="2">
        <f>SUMIFS(Transactions!F:F,Transactions!D:D,Accounts!A30,Transactions!A:A,"&lt;01/5/12",Transactions!A:A,"&gt;31/3/12")</f>
        <v>0</v>
      </c>
      <c r="G30" s="2">
        <f>SUMIFS(Transactions!F:F,Transactions!D:D,Accounts!A30,Transactions!A:A,"&lt;01/6/12",Transactions!A:A,"&gt;30/4/12")</f>
        <v>0</v>
      </c>
      <c r="H30" s="2">
        <f>SUMIFS(Transactions!F:F,Transactions!D:D,Accounts!A30,Transactions!A:A,"&lt;01/7/12",Transactions!A:A,"&gt;31/5/12")</f>
        <v>0</v>
      </c>
      <c r="I30" s="2">
        <f>SUMIFS(Transactions!F:F,Transactions!D:D,Accounts!A30,Transactions!A:A,"&lt;01/08/12",Transactions!A:A,"&gt;30/6/12")</f>
        <v>0</v>
      </c>
      <c r="J30" s="2">
        <f>SUMIFS(Transactions!F:F,Transactions!D:D,Accounts!A30,Transactions!A:A,"&lt;01/09/12",Transactions!A:A,"&gt;31/7/12")</f>
        <v>0</v>
      </c>
      <c r="K30" s="2">
        <f>SUMIFS(Transactions!F:F,Transactions!D:D,Accounts!A30,Transactions!A:A,"&lt;01/10/12",Transactions!A:A,"&gt;31/8/12")</f>
        <v>0</v>
      </c>
      <c r="L30" s="2">
        <f>SUMIFS(Transactions!F:F,Transactions!D:D,Accounts!A30,Transactions!A:A,"&lt;01/11/12",Transactions!A:A,"&gt;30/9/12")</f>
        <v>0</v>
      </c>
      <c r="M30" s="2">
        <f>SUMIFS(Transactions!F:F,Transactions!D:D,Accounts!A30,Transactions!A:A,"&lt;01/12/12",Transactions!A:A,"&gt;31/10/12")</f>
        <v>0</v>
      </c>
      <c r="N30" s="2">
        <f>SUMIFS(Transactions!F:F,Transactions!D:D,Accounts!A30,Transactions!A:A,"&lt;01/1/13",Transactions!A:A,"&gt;30/11/12")</f>
        <v>0</v>
      </c>
      <c r="O30" s="2">
        <f>SUMIFS(Transactions!F:F,Transactions!D:D,Accounts!A30,Transactions!A:A,"&lt;01/2/13",Transactions!A:A,"&gt;31/12/12")</f>
        <v>0</v>
      </c>
      <c r="P30" s="2">
        <f>SUMIFS(Transactions!F:F,Transactions!D:D,Accounts!A30,Transactions!A:A,"&lt;01/3/13",Transactions!A:A,"&gt;31/1/13")</f>
        <v>0</v>
      </c>
      <c r="Q30" s="2">
        <f>SUMIFS(Transactions!F:F,Transactions!D:D,Accounts!A30,Transactions!A:A,"&lt;01/4/13",Transactions!A:A,"&gt;28/2/13")</f>
        <v>0</v>
      </c>
    </row>
    <row r="31" spans="1:17" x14ac:dyDescent="0.2">
      <c r="A31" s="75">
        <v>155</v>
      </c>
      <c r="B31" s="44"/>
      <c r="C31" s="5" t="s">
        <v>6</v>
      </c>
      <c r="E31" s="11">
        <f t="shared" si="0"/>
        <v>0</v>
      </c>
      <c r="F31" s="2">
        <f>SUMIFS(Transactions!F:F,Transactions!D:D,Accounts!A31,Transactions!A:A,"&lt;01/5/12",Transactions!A:A,"&gt;31/3/12")</f>
        <v>0</v>
      </c>
      <c r="G31" s="2">
        <f>SUMIFS(Transactions!F:F,Transactions!D:D,Accounts!A31,Transactions!A:A,"&lt;01/6/12",Transactions!A:A,"&gt;30/4/12")</f>
        <v>0</v>
      </c>
      <c r="H31" s="2">
        <f>SUMIFS(Transactions!F:F,Transactions!D:D,Accounts!A31,Transactions!A:A,"&lt;01/7/12",Transactions!A:A,"&gt;31/5/12")</f>
        <v>0</v>
      </c>
      <c r="I31" s="2">
        <f>SUMIFS(Transactions!F:F,Transactions!D:D,Accounts!A31,Transactions!A:A,"&lt;01/08/12",Transactions!A:A,"&gt;30/6/12")</f>
        <v>0</v>
      </c>
      <c r="J31" s="2">
        <f>SUMIFS(Transactions!F:F,Transactions!D:D,Accounts!A31,Transactions!A:A,"&lt;01/09/12",Transactions!A:A,"&gt;31/7/12")</f>
        <v>0</v>
      </c>
      <c r="K31" s="2">
        <f>SUMIFS(Transactions!F:F,Transactions!D:D,Accounts!A31,Transactions!A:A,"&lt;01/10/12",Transactions!A:A,"&gt;31/8/12")</f>
        <v>0</v>
      </c>
      <c r="L31" s="2">
        <f>SUMIFS(Transactions!F:F,Transactions!D:D,Accounts!A31,Transactions!A:A,"&lt;01/11/12",Transactions!A:A,"&gt;30/9/12")</f>
        <v>0</v>
      </c>
      <c r="M31" s="2">
        <f>SUMIFS(Transactions!F:F,Transactions!D:D,Accounts!A31,Transactions!A:A,"&lt;01/12/12",Transactions!A:A,"&gt;31/10/12")</f>
        <v>0</v>
      </c>
      <c r="N31" s="2">
        <f>SUMIFS(Transactions!F:F,Transactions!D:D,Accounts!A31,Transactions!A:A,"&lt;01/1/13",Transactions!A:A,"&gt;30/11/12")</f>
        <v>0</v>
      </c>
      <c r="O31" s="2">
        <f>SUMIFS(Transactions!F:F,Transactions!D:D,Accounts!A31,Transactions!A:A,"&lt;01/2/13",Transactions!A:A,"&gt;31/12/12")</f>
        <v>0</v>
      </c>
      <c r="P31" s="2">
        <f>SUMIFS(Transactions!F:F,Transactions!D:D,Accounts!A31,Transactions!A:A,"&lt;01/3/13",Transactions!A:A,"&gt;31/1/13")</f>
        <v>0</v>
      </c>
      <c r="Q31" s="2">
        <f>SUMIFS(Transactions!F:F,Transactions!D:D,Accounts!A31,Transactions!A:A,"&lt;01/4/13",Transactions!A:A,"&gt;28/2/13")</f>
        <v>0</v>
      </c>
    </row>
    <row r="32" spans="1:17" x14ac:dyDescent="0.2">
      <c r="A32" s="75">
        <v>156</v>
      </c>
      <c r="B32" s="44"/>
      <c r="C32" s="5" t="s">
        <v>6</v>
      </c>
      <c r="E32" s="11">
        <f t="shared" si="0"/>
        <v>0</v>
      </c>
      <c r="F32" s="2">
        <f>SUMIFS(Transactions!F:F,Transactions!D:D,Accounts!A32,Transactions!A:A,"&lt;01/5/12",Transactions!A:A,"&gt;31/3/12")</f>
        <v>0</v>
      </c>
      <c r="G32" s="2">
        <f>SUMIFS(Transactions!F:F,Transactions!D:D,Accounts!A32,Transactions!A:A,"&lt;01/6/12",Transactions!A:A,"&gt;30/4/12")</f>
        <v>0</v>
      </c>
      <c r="H32" s="2">
        <f>SUMIFS(Transactions!F:F,Transactions!D:D,Accounts!A32,Transactions!A:A,"&lt;01/7/12",Transactions!A:A,"&gt;31/5/12")</f>
        <v>0</v>
      </c>
      <c r="I32" s="2">
        <f>SUMIFS(Transactions!F:F,Transactions!D:D,Accounts!A32,Transactions!A:A,"&lt;01/08/12",Transactions!A:A,"&gt;30/6/12")</f>
        <v>0</v>
      </c>
      <c r="J32" s="2">
        <f>SUMIFS(Transactions!F:F,Transactions!D:D,Accounts!A32,Transactions!A:A,"&lt;01/09/12",Transactions!A:A,"&gt;31/7/12")</f>
        <v>0</v>
      </c>
      <c r="K32" s="2">
        <f>SUMIFS(Transactions!F:F,Transactions!D:D,Accounts!A32,Transactions!A:A,"&lt;01/10/12",Transactions!A:A,"&gt;31/8/12")</f>
        <v>0</v>
      </c>
      <c r="L32" s="2">
        <f>SUMIFS(Transactions!F:F,Transactions!D:D,Accounts!A32,Transactions!A:A,"&lt;01/11/12",Transactions!A:A,"&gt;30/9/12")</f>
        <v>0</v>
      </c>
      <c r="M32" s="2">
        <f>SUMIFS(Transactions!F:F,Transactions!D:D,Accounts!A32,Transactions!A:A,"&lt;01/12/12",Transactions!A:A,"&gt;31/10/12")</f>
        <v>0</v>
      </c>
      <c r="N32" s="2">
        <f>SUMIFS(Transactions!F:F,Transactions!D:D,Accounts!A32,Transactions!A:A,"&lt;01/1/13",Transactions!A:A,"&gt;30/11/12")</f>
        <v>0</v>
      </c>
      <c r="O32" s="2">
        <f>SUMIFS(Transactions!F:F,Transactions!D:D,Accounts!A32,Transactions!A:A,"&lt;01/2/13",Transactions!A:A,"&gt;31/12/12")</f>
        <v>0</v>
      </c>
      <c r="P32" s="2">
        <f>SUMIFS(Transactions!F:F,Transactions!D:D,Accounts!A32,Transactions!A:A,"&lt;01/3/13",Transactions!A:A,"&gt;31/1/13")</f>
        <v>0</v>
      </c>
      <c r="Q32" s="2">
        <f>SUMIFS(Transactions!F:F,Transactions!D:D,Accounts!A32,Transactions!A:A,"&lt;01/4/13",Transactions!A:A,"&gt;28/2/13")</f>
        <v>0</v>
      </c>
    </row>
    <row r="33" spans="1:17" x14ac:dyDescent="0.2">
      <c r="A33" s="75">
        <v>160</v>
      </c>
      <c r="B33" s="44" t="s">
        <v>7</v>
      </c>
      <c r="E33" s="11">
        <f t="shared" si="0"/>
        <v>0</v>
      </c>
      <c r="F33" s="2">
        <f>SUMIFS(Transactions!F:F,Transactions!D:D,Accounts!A33,Transactions!A:A,"&lt;01/5/12",Transactions!A:A,"&gt;31/3/12")</f>
        <v>0</v>
      </c>
      <c r="G33" s="2">
        <f>SUMIFS(Transactions!F:F,Transactions!D:D,Accounts!A33,Transactions!A:A,"&lt;01/6/12",Transactions!A:A,"&gt;30/4/12")</f>
        <v>0</v>
      </c>
      <c r="H33" s="2">
        <f>SUMIFS(Transactions!F:F,Transactions!D:D,Accounts!A33,Transactions!A:A,"&lt;01/7/12",Transactions!A:A,"&gt;31/5/12")</f>
        <v>0</v>
      </c>
      <c r="I33" s="2">
        <f>SUMIFS(Transactions!F:F,Transactions!D:D,Accounts!A33,Transactions!A:A,"&lt;01/08/12",Transactions!A:A,"&gt;30/6/12")</f>
        <v>0</v>
      </c>
      <c r="J33" s="2">
        <f>SUMIFS(Transactions!F:F,Transactions!D:D,Accounts!A33,Transactions!A:A,"&lt;01/09/12",Transactions!A:A,"&gt;31/7/12")</f>
        <v>0</v>
      </c>
      <c r="K33" s="2">
        <f>SUMIFS(Transactions!F:F,Transactions!D:D,Accounts!A33,Transactions!A:A,"&lt;01/10/12",Transactions!A:A,"&gt;31/8/12")</f>
        <v>0</v>
      </c>
      <c r="L33" s="2">
        <f>SUMIFS(Transactions!F:F,Transactions!D:D,Accounts!A33,Transactions!A:A,"&lt;01/11/12",Transactions!A:A,"&gt;30/9/12")</f>
        <v>0</v>
      </c>
      <c r="M33" s="2">
        <f>SUMIFS(Transactions!F:F,Transactions!D:D,Accounts!A33,Transactions!A:A,"&lt;01/12/12",Transactions!A:A,"&gt;31/10/12")</f>
        <v>0</v>
      </c>
      <c r="N33" s="2">
        <f>SUMIFS(Transactions!F:F,Transactions!D:D,Accounts!A33,Transactions!A:A,"&lt;01/1/13",Transactions!A:A,"&gt;30/11/12")</f>
        <v>0</v>
      </c>
      <c r="O33" s="2">
        <f>SUMIFS(Transactions!F:F,Transactions!D:D,Accounts!A33,Transactions!A:A,"&lt;01/2/13",Transactions!A:A,"&gt;31/12/12")</f>
        <v>0</v>
      </c>
      <c r="P33" s="2">
        <f>SUMIFS(Transactions!F:F,Transactions!D:D,Accounts!A33,Transactions!A:A,"&lt;01/3/13",Transactions!A:A,"&gt;31/1/13")</f>
        <v>0</v>
      </c>
      <c r="Q33" s="2">
        <f>SUMIFS(Transactions!F:F,Transactions!D:D,Accounts!A33,Transactions!A:A,"&lt;01/4/13",Transactions!A:A,"&gt;28/2/13")</f>
        <v>0</v>
      </c>
    </row>
    <row r="34" spans="1:17" x14ac:dyDescent="0.2">
      <c r="A34" s="75">
        <v>161</v>
      </c>
      <c r="B34" s="5" t="s">
        <v>91</v>
      </c>
      <c r="C34" s="5" t="s">
        <v>6</v>
      </c>
      <c r="D34" s="134"/>
      <c r="E34" s="11">
        <f t="shared" si="0"/>
        <v>0</v>
      </c>
      <c r="F34" s="2">
        <f>SUMIFS(Transactions!F:F,Transactions!D:D,Accounts!A34,Transactions!A:A,"&lt;01/5/12",Transactions!A:A,"&gt;31/3/12")</f>
        <v>0</v>
      </c>
      <c r="G34" s="2">
        <f>SUMIFS(Transactions!F:F,Transactions!D:D,Accounts!A34,Transactions!A:A,"&lt;01/6/12",Transactions!A:A,"&gt;30/4/12")</f>
        <v>0</v>
      </c>
      <c r="H34" s="2">
        <f>SUMIFS(Transactions!F:F,Transactions!D:D,Accounts!A34,Transactions!A:A,"&lt;01/7/12",Transactions!A:A,"&gt;31/5/12")</f>
        <v>0</v>
      </c>
      <c r="I34" s="2">
        <f>SUMIFS(Transactions!F:F,Transactions!D:D,Accounts!A34,Transactions!A:A,"&lt;01/08/12",Transactions!A:A,"&gt;30/6/12")</f>
        <v>0</v>
      </c>
      <c r="J34" s="2">
        <f>SUMIFS(Transactions!F:F,Transactions!D:D,Accounts!A34,Transactions!A:A,"&lt;01/09/12",Transactions!A:A,"&gt;31/7/12")</f>
        <v>0</v>
      </c>
      <c r="K34" s="2">
        <f>SUMIFS(Transactions!F:F,Transactions!D:D,Accounts!A34,Transactions!A:A,"&lt;01/10/12",Transactions!A:A,"&gt;31/8/12")</f>
        <v>0</v>
      </c>
      <c r="L34" s="2">
        <f>SUMIFS(Transactions!F:F,Transactions!D:D,Accounts!A34,Transactions!A:A,"&lt;01/11/12",Transactions!A:A,"&gt;30/9/12")</f>
        <v>0</v>
      </c>
      <c r="M34" s="2">
        <f>SUMIFS(Transactions!F:F,Transactions!D:D,Accounts!A34,Transactions!A:A,"&lt;01/12/12",Transactions!A:A,"&gt;31/10/12")</f>
        <v>0</v>
      </c>
      <c r="N34" s="2">
        <f>SUMIFS(Transactions!F:F,Transactions!D:D,Accounts!A34,Transactions!A:A,"&lt;01/1/13",Transactions!A:A,"&gt;30/11/12")</f>
        <v>0</v>
      </c>
      <c r="O34" s="2">
        <f>SUMIFS(Transactions!F:F,Transactions!D:D,Accounts!A34,Transactions!A:A,"&lt;01/2/13",Transactions!A:A,"&gt;31/12/12")</f>
        <v>0</v>
      </c>
      <c r="P34" s="2">
        <f>SUMIFS(Transactions!F:F,Transactions!D:D,Accounts!A34,Transactions!A:A,"&lt;01/3/13",Transactions!A:A,"&gt;31/1/13")</f>
        <v>0</v>
      </c>
      <c r="Q34" s="2">
        <f>SUMIFS(Transactions!F:F,Transactions!D:D,Accounts!A34,Transactions!A:A,"&lt;01/4/13",Transactions!A:A,"&gt;28/2/13")</f>
        <v>0</v>
      </c>
    </row>
    <row r="35" spans="1:17" x14ac:dyDescent="0.2">
      <c r="A35" s="75">
        <v>162</v>
      </c>
      <c r="B35" s="5" t="s">
        <v>98</v>
      </c>
      <c r="C35" s="5" t="s">
        <v>6</v>
      </c>
      <c r="E35" s="11">
        <f t="shared" si="0"/>
        <v>0</v>
      </c>
      <c r="F35" s="2">
        <f>SUMIFS(Transactions!F:F,Transactions!D:D,Accounts!A35,Transactions!A:A,"&lt;01/5/12",Transactions!A:A,"&gt;31/3/12")</f>
        <v>0</v>
      </c>
      <c r="G35" s="2">
        <f>SUMIFS(Transactions!F:F,Transactions!D:D,Accounts!A35,Transactions!A:A,"&lt;01/6/12",Transactions!A:A,"&gt;30/4/12")</f>
        <v>0</v>
      </c>
      <c r="H35" s="2">
        <f>SUMIFS(Transactions!F:F,Transactions!D:D,Accounts!A35,Transactions!A:A,"&lt;01/7/12",Transactions!A:A,"&gt;31/5/12")</f>
        <v>0</v>
      </c>
      <c r="I35" s="2">
        <f>SUMIFS(Transactions!F:F,Transactions!D:D,Accounts!A35,Transactions!A:A,"&lt;01/08/12",Transactions!A:A,"&gt;30/6/12")</f>
        <v>0</v>
      </c>
      <c r="J35" s="2">
        <f>SUMIFS(Transactions!F:F,Transactions!D:D,Accounts!A35,Transactions!A:A,"&lt;01/09/12",Transactions!A:A,"&gt;31/7/12")</f>
        <v>0</v>
      </c>
      <c r="K35" s="2">
        <f>SUMIFS(Transactions!F:F,Transactions!D:D,Accounts!A35,Transactions!A:A,"&lt;01/10/12",Transactions!A:A,"&gt;31/8/12")</f>
        <v>0</v>
      </c>
      <c r="L35" s="2">
        <f>SUMIFS(Transactions!F:F,Transactions!D:D,Accounts!A35,Transactions!A:A,"&lt;01/11/12",Transactions!A:A,"&gt;30/9/12")</f>
        <v>0</v>
      </c>
      <c r="M35" s="2">
        <f>SUMIFS(Transactions!F:F,Transactions!D:D,Accounts!A35,Transactions!A:A,"&lt;01/12/12",Transactions!A:A,"&gt;31/10/12")</f>
        <v>0</v>
      </c>
      <c r="N35" s="2">
        <f>SUMIFS(Transactions!F:F,Transactions!D:D,Accounts!A35,Transactions!A:A,"&lt;01/1/13",Transactions!A:A,"&gt;30/11/12")</f>
        <v>0</v>
      </c>
      <c r="O35" s="2">
        <f>SUMIFS(Transactions!F:F,Transactions!D:D,Accounts!A35,Transactions!A:A,"&lt;01/2/13",Transactions!A:A,"&gt;31/12/12")</f>
        <v>0</v>
      </c>
      <c r="P35" s="2">
        <f>SUMIFS(Transactions!F:F,Transactions!D:D,Accounts!A35,Transactions!A:A,"&lt;01/3/13",Transactions!A:A,"&gt;31/1/13")</f>
        <v>0</v>
      </c>
      <c r="Q35" s="2">
        <f>SUMIFS(Transactions!F:F,Transactions!D:D,Accounts!A35,Transactions!A:A,"&lt;01/4/13",Transactions!A:A,"&gt;28/2/13")</f>
        <v>0</v>
      </c>
    </row>
    <row r="36" spans="1:17" x14ac:dyDescent="0.2">
      <c r="A36" s="75">
        <v>163</v>
      </c>
      <c r="B36" s="5" t="s">
        <v>99</v>
      </c>
      <c r="C36" s="5" t="s">
        <v>6</v>
      </c>
      <c r="E36" s="11">
        <f t="shared" si="0"/>
        <v>0</v>
      </c>
      <c r="F36" s="2">
        <f>SUMIFS(Transactions!F:F,Transactions!D:D,Accounts!A36,Transactions!A:A,"&lt;01/5/12",Transactions!A:A,"&gt;31/3/12")</f>
        <v>0</v>
      </c>
      <c r="G36" s="2">
        <f>SUMIFS(Transactions!F:F,Transactions!D:D,Accounts!A36,Transactions!A:A,"&lt;01/6/12",Transactions!A:A,"&gt;30/4/12")</f>
        <v>0</v>
      </c>
      <c r="H36" s="2">
        <f>SUMIFS(Transactions!F:F,Transactions!D:D,Accounts!A36,Transactions!A:A,"&lt;01/7/12",Transactions!A:A,"&gt;31/5/12")</f>
        <v>0</v>
      </c>
      <c r="I36" s="2">
        <f>SUMIFS(Transactions!F:F,Transactions!D:D,Accounts!A36,Transactions!A:A,"&lt;01/08/12",Transactions!A:A,"&gt;30/6/12")</f>
        <v>0</v>
      </c>
      <c r="J36" s="2">
        <f>SUMIFS(Transactions!F:F,Transactions!D:D,Accounts!A36,Transactions!A:A,"&lt;01/09/12",Transactions!A:A,"&gt;31/7/12")</f>
        <v>0</v>
      </c>
      <c r="K36" s="2">
        <f>SUMIFS(Transactions!F:F,Transactions!D:D,Accounts!A36,Transactions!A:A,"&lt;01/10/12",Transactions!A:A,"&gt;31/8/12")</f>
        <v>0</v>
      </c>
      <c r="L36" s="2">
        <f>SUMIFS(Transactions!F:F,Transactions!D:D,Accounts!A36,Transactions!A:A,"&lt;01/11/12",Transactions!A:A,"&gt;30/9/12")</f>
        <v>0</v>
      </c>
      <c r="M36" s="2">
        <f>SUMIFS(Transactions!F:F,Transactions!D:D,Accounts!A36,Transactions!A:A,"&lt;01/12/12",Transactions!A:A,"&gt;31/10/12")</f>
        <v>0</v>
      </c>
      <c r="N36" s="2">
        <f>SUMIFS(Transactions!F:F,Transactions!D:D,Accounts!A36,Transactions!A:A,"&lt;01/1/13",Transactions!A:A,"&gt;30/11/12")</f>
        <v>0</v>
      </c>
      <c r="O36" s="2">
        <f>SUMIFS(Transactions!F:F,Transactions!D:D,Accounts!A36,Transactions!A:A,"&lt;01/2/13",Transactions!A:A,"&gt;31/12/12")</f>
        <v>0</v>
      </c>
      <c r="P36" s="2">
        <f>SUMIFS(Transactions!F:F,Transactions!D:D,Accounts!A36,Transactions!A:A,"&lt;01/3/13",Transactions!A:A,"&gt;31/1/13")</f>
        <v>0</v>
      </c>
      <c r="Q36" s="2">
        <f>SUMIFS(Transactions!F:F,Transactions!D:D,Accounts!A36,Transactions!A:A,"&lt;01/4/13",Transactions!A:A,"&gt;28/2/13")</f>
        <v>0</v>
      </c>
    </row>
    <row r="37" spans="1:17" x14ac:dyDescent="0.2">
      <c r="A37" s="75">
        <v>164</v>
      </c>
      <c r="B37" s="5" t="s">
        <v>92</v>
      </c>
      <c r="C37" s="5" t="s">
        <v>6</v>
      </c>
      <c r="E37" s="11">
        <f t="shared" si="0"/>
        <v>0</v>
      </c>
      <c r="F37" s="2">
        <f>SUMIFS(Transactions!F:F,Transactions!D:D,Accounts!A37,Transactions!A:A,"&lt;01/5/12",Transactions!A:A,"&gt;31/3/12")</f>
        <v>0</v>
      </c>
      <c r="G37" s="2">
        <f>SUMIFS(Transactions!F:F,Transactions!D:D,Accounts!A37,Transactions!A:A,"&lt;01/6/12",Transactions!A:A,"&gt;30/4/12")</f>
        <v>0</v>
      </c>
      <c r="H37" s="2">
        <f>SUMIFS(Transactions!F:F,Transactions!D:D,Accounts!A37,Transactions!A:A,"&lt;01/7/12",Transactions!A:A,"&gt;31/5/12")</f>
        <v>0</v>
      </c>
      <c r="I37" s="2">
        <f>SUMIFS(Transactions!F:F,Transactions!D:D,Accounts!A37,Transactions!A:A,"&lt;01/08/12",Transactions!A:A,"&gt;30/6/12")</f>
        <v>0</v>
      </c>
      <c r="J37" s="2">
        <f>SUMIFS(Transactions!F:F,Transactions!D:D,Accounts!A37,Transactions!A:A,"&lt;01/09/12",Transactions!A:A,"&gt;31/7/12")</f>
        <v>0</v>
      </c>
      <c r="K37" s="2">
        <f>SUMIFS(Transactions!F:F,Transactions!D:D,Accounts!A37,Transactions!A:A,"&lt;01/10/12",Transactions!A:A,"&gt;31/8/12")</f>
        <v>0</v>
      </c>
      <c r="L37" s="2">
        <f>SUMIFS(Transactions!F:F,Transactions!D:D,Accounts!A37,Transactions!A:A,"&lt;01/11/12",Transactions!A:A,"&gt;30/9/12")</f>
        <v>0</v>
      </c>
      <c r="M37" s="2">
        <f>SUMIFS(Transactions!F:F,Transactions!D:D,Accounts!A37,Transactions!A:A,"&lt;01/12/12",Transactions!A:A,"&gt;31/10/12")</f>
        <v>0</v>
      </c>
      <c r="N37" s="2">
        <f>SUMIFS(Transactions!F:F,Transactions!D:D,Accounts!A37,Transactions!A:A,"&lt;01/1/13",Transactions!A:A,"&gt;30/11/12")</f>
        <v>0</v>
      </c>
      <c r="O37" s="2">
        <f>SUMIFS(Transactions!F:F,Transactions!D:D,Accounts!A37,Transactions!A:A,"&lt;01/2/13",Transactions!A:A,"&gt;31/12/12")</f>
        <v>0</v>
      </c>
      <c r="P37" s="2">
        <f>SUMIFS(Transactions!F:F,Transactions!D:D,Accounts!A37,Transactions!A:A,"&lt;01/3/13",Transactions!A:A,"&gt;31/1/13")</f>
        <v>0</v>
      </c>
      <c r="Q37" s="2">
        <f>SUMIFS(Transactions!F:F,Transactions!D:D,Accounts!A37,Transactions!A:A,"&lt;01/4/13",Transactions!A:A,"&gt;28/2/13")</f>
        <v>0</v>
      </c>
    </row>
    <row r="38" spans="1:17" x14ac:dyDescent="0.2">
      <c r="A38" s="75">
        <v>165</v>
      </c>
      <c r="B38" s="5" t="s">
        <v>74</v>
      </c>
      <c r="C38" s="5" t="s">
        <v>6</v>
      </c>
      <c r="D38" s="45"/>
      <c r="E38" s="11">
        <f t="shared" si="0"/>
        <v>0</v>
      </c>
      <c r="F38" s="2">
        <f>SUMIFS(Transactions!F:F,Transactions!D:D,Accounts!A38,Transactions!A:A,"&lt;01/5/12",Transactions!A:A,"&gt;31/3/12")</f>
        <v>0</v>
      </c>
      <c r="G38" s="2">
        <f>SUMIFS(Transactions!F:F,Transactions!D:D,Accounts!A38,Transactions!A:A,"&lt;01/6/12",Transactions!A:A,"&gt;30/4/12")</f>
        <v>0</v>
      </c>
      <c r="H38" s="2">
        <f>SUMIFS(Transactions!F:F,Transactions!D:D,Accounts!A38,Transactions!A:A,"&lt;01/7/12",Transactions!A:A,"&gt;31/5/12")</f>
        <v>0</v>
      </c>
      <c r="I38" s="2">
        <f>SUMIFS(Transactions!F:F,Transactions!D:D,Accounts!A38,Transactions!A:A,"&lt;01/08/12",Transactions!A:A,"&gt;30/6/12")</f>
        <v>0</v>
      </c>
      <c r="J38" s="2">
        <f>SUMIFS(Transactions!F:F,Transactions!D:D,Accounts!A38,Transactions!A:A,"&lt;01/09/12",Transactions!A:A,"&gt;31/7/12")</f>
        <v>0</v>
      </c>
      <c r="K38" s="2">
        <f>SUMIFS(Transactions!F:F,Transactions!D:D,Accounts!A38,Transactions!A:A,"&lt;01/10/12",Transactions!A:A,"&gt;31/8/12")</f>
        <v>0</v>
      </c>
      <c r="L38" s="2">
        <f>SUMIFS(Transactions!F:F,Transactions!D:D,Accounts!A38,Transactions!A:A,"&lt;01/11/12",Transactions!A:A,"&gt;30/9/12")</f>
        <v>0</v>
      </c>
      <c r="M38" s="2">
        <f>SUMIFS(Transactions!F:F,Transactions!D:D,Accounts!A38,Transactions!A:A,"&lt;01/12/12",Transactions!A:A,"&gt;31/10/12")</f>
        <v>0</v>
      </c>
      <c r="N38" s="2">
        <f>SUMIFS(Transactions!F:F,Transactions!D:D,Accounts!A38,Transactions!A:A,"&lt;01/1/13",Transactions!A:A,"&gt;30/11/12")</f>
        <v>0</v>
      </c>
      <c r="O38" s="2">
        <f>SUMIFS(Transactions!F:F,Transactions!D:D,Accounts!A38,Transactions!A:A,"&lt;01/2/13",Transactions!A:A,"&gt;31/12/12")</f>
        <v>0</v>
      </c>
      <c r="P38" s="2">
        <f>SUMIFS(Transactions!F:F,Transactions!D:D,Accounts!A38,Transactions!A:A,"&lt;01/3/13",Transactions!A:A,"&gt;31/1/13")</f>
        <v>0</v>
      </c>
      <c r="Q38" s="2">
        <f>SUMIFS(Transactions!F:F,Transactions!D:D,Accounts!A38,Transactions!A:A,"&lt;01/4/13",Transactions!A:A,"&gt;28/2/13")</f>
        <v>0</v>
      </c>
    </row>
    <row r="39" spans="1:17" x14ac:dyDescent="0.2">
      <c r="A39" s="75">
        <v>251</v>
      </c>
      <c r="B39" s="44" t="s">
        <v>8</v>
      </c>
      <c r="E39" s="11">
        <f t="shared" si="0"/>
        <v>0</v>
      </c>
      <c r="F39" s="2">
        <f>SUMIFS(Transactions!F:F,Transactions!D:D,Accounts!A39,Transactions!A:A,"&lt;01/5/12",Transactions!A:A,"&gt;31/3/12")</f>
        <v>0</v>
      </c>
      <c r="G39" s="2">
        <f>SUMIFS(Transactions!F:F,Transactions!D:D,Accounts!A39,Transactions!A:A,"&lt;01/6/12",Transactions!A:A,"&gt;30/4/12")</f>
        <v>0</v>
      </c>
      <c r="H39" s="2">
        <f>SUMIFS(Transactions!F:F,Transactions!D:D,Accounts!A39,Transactions!A:A,"&lt;01/7/12",Transactions!A:A,"&gt;31/5/12")</f>
        <v>0</v>
      </c>
      <c r="I39" s="2">
        <f>SUMIFS(Transactions!F:F,Transactions!D:D,Accounts!A39,Transactions!A:A,"&lt;01/08/12",Transactions!A:A,"&gt;30/6/12")</f>
        <v>0</v>
      </c>
      <c r="J39" s="2">
        <f>SUMIFS(Transactions!F:F,Transactions!D:D,Accounts!A39,Transactions!A:A,"&lt;01/09/12",Transactions!A:A,"&gt;31/7/12")</f>
        <v>0</v>
      </c>
      <c r="K39" s="2">
        <f>SUMIFS(Transactions!F:F,Transactions!D:D,Accounts!A39,Transactions!A:A,"&lt;01/10/12",Transactions!A:A,"&gt;31/8/12")</f>
        <v>0</v>
      </c>
      <c r="L39" s="2">
        <f>SUMIFS(Transactions!F:F,Transactions!D:D,Accounts!A39,Transactions!A:A,"&lt;01/11/12",Transactions!A:A,"&gt;30/9/12")</f>
        <v>0</v>
      </c>
      <c r="M39" s="2">
        <f>SUMIFS(Transactions!F:F,Transactions!D:D,Accounts!A39,Transactions!A:A,"&lt;01/12/12",Transactions!A:A,"&gt;31/10/12")</f>
        <v>0</v>
      </c>
      <c r="N39" s="2">
        <f>SUMIFS(Transactions!F:F,Transactions!D:D,Accounts!A39,Transactions!A:A,"&lt;01/1/13",Transactions!A:A,"&gt;30/11/12")</f>
        <v>0</v>
      </c>
      <c r="O39" s="2">
        <f>SUMIFS(Transactions!F:F,Transactions!D:D,Accounts!A39,Transactions!A:A,"&lt;01/2/13",Transactions!A:A,"&gt;31/12/12")</f>
        <v>0</v>
      </c>
      <c r="P39" s="2">
        <f>SUMIFS(Transactions!F:F,Transactions!D:D,Accounts!A39,Transactions!A:A,"&lt;01/3/13",Transactions!A:A,"&gt;31/1/13")</f>
        <v>0</v>
      </c>
      <c r="Q39" s="2">
        <f>SUMIFS(Transactions!F:F,Transactions!D:D,Accounts!A39,Transactions!A:A,"&lt;01/4/13",Transactions!A:A,"&gt;28/2/13")</f>
        <v>0</v>
      </c>
    </row>
    <row r="40" spans="1:17" x14ac:dyDescent="0.2">
      <c r="A40" s="75">
        <v>252</v>
      </c>
      <c r="B40" s="44" t="s">
        <v>9</v>
      </c>
      <c r="E40" s="11">
        <f t="shared" si="0"/>
        <v>0</v>
      </c>
      <c r="F40" s="2">
        <f>SUMIFS(Transactions!F:F,Transactions!D:D,Accounts!A40,Transactions!A:A,"&lt;01/5/12",Transactions!A:A,"&gt;31/3/12")</f>
        <v>0</v>
      </c>
      <c r="G40" s="2">
        <f>SUMIFS(Transactions!F:F,Transactions!D:D,Accounts!A40,Transactions!A:A,"&lt;01/6/12",Transactions!A:A,"&gt;30/4/12")</f>
        <v>0</v>
      </c>
      <c r="H40" s="2">
        <f>SUMIFS(Transactions!F:F,Transactions!D:D,Accounts!A40,Transactions!A:A,"&lt;01/7/12",Transactions!A:A,"&gt;31/5/12")</f>
        <v>0</v>
      </c>
      <c r="I40" s="2">
        <f>SUMIFS(Transactions!F:F,Transactions!D:D,Accounts!A40,Transactions!A:A,"&lt;01/08/12",Transactions!A:A,"&gt;30/6/12")</f>
        <v>0</v>
      </c>
      <c r="J40" s="2">
        <f>SUMIFS(Transactions!F:F,Transactions!D:D,Accounts!A40,Transactions!A:A,"&lt;01/09/12",Transactions!A:A,"&gt;31/7/12")</f>
        <v>0</v>
      </c>
      <c r="K40" s="2">
        <f>SUMIFS(Transactions!F:F,Transactions!D:D,Accounts!A40,Transactions!A:A,"&lt;01/10/12",Transactions!A:A,"&gt;31/8/12")</f>
        <v>0</v>
      </c>
      <c r="L40" s="2">
        <f>SUMIFS(Transactions!F:F,Transactions!D:D,Accounts!A40,Transactions!A:A,"&lt;01/11/12",Transactions!A:A,"&gt;30/9/12")</f>
        <v>0</v>
      </c>
      <c r="M40" s="2">
        <f>SUMIFS(Transactions!F:F,Transactions!D:D,Accounts!A40,Transactions!A:A,"&lt;01/12/12",Transactions!A:A,"&gt;31/10/12")</f>
        <v>0</v>
      </c>
      <c r="N40" s="2">
        <f>SUMIFS(Transactions!F:F,Transactions!D:D,Accounts!A40,Transactions!A:A,"&lt;01/1/13",Transactions!A:A,"&gt;30/11/12")</f>
        <v>0</v>
      </c>
      <c r="O40" s="2">
        <f>SUMIFS(Transactions!F:F,Transactions!D:D,Accounts!A40,Transactions!A:A,"&lt;01/2/13",Transactions!A:A,"&gt;31/12/12")</f>
        <v>0</v>
      </c>
      <c r="P40" s="2">
        <f>SUMIFS(Transactions!F:F,Transactions!D:D,Accounts!A40,Transactions!A:A,"&lt;01/3/13",Transactions!A:A,"&gt;31/1/13")</f>
        <v>0</v>
      </c>
      <c r="Q40" s="2">
        <f>SUMIFS(Transactions!F:F,Transactions!D:D,Accounts!A40,Transactions!A:A,"&lt;01/4/13",Transactions!A:A,"&gt;28/2/13")</f>
        <v>0</v>
      </c>
    </row>
    <row r="41" spans="1:17" x14ac:dyDescent="0.2">
      <c r="A41" s="75">
        <v>253</v>
      </c>
      <c r="B41" s="44" t="s">
        <v>10</v>
      </c>
      <c r="E41" s="11">
        <f t="shared" si="0"/>
        <v>0</v>
      </c>
      <c r="F41" s="2">
        <f>SUMIFS(Transactions!F:F,Transactions!D:D,Accounts!A41,Transactions!A:A,"&lt;01/5/12",Transactions!A:A,"&gt;31/3/12")</f>
        <v>0</v>
      </c>
      <c r="G41" s="2">
        <f>SUMIFS(Transactions!F:F,Transactions!D:D,Accounts!A41,Transactions!A:A,"&lt;01/6/12",Transactions!A:A,"&gt;30/4/12")</f>
        <v>0</v>
      </c>
      <c r="H41" s="2">
        <f>SUMIFS(Transactions!F:F,Transactions!D:D,Accounts!A41,Transactions!A:A,"&lt;01/7/12",Transactions!A:A,"&gt;31/5/12")</f>
        <v>0</v>
      </c>
      <c r="I41" s="2">
        <f>SUMIFS(Transactions!F:F,Transactions!D:D,Accounts!A41,Transactions!A:A,"&lt;01/08/12",Transactions!A:A,"&gt;30/6/12")</f>
        <v>0</v>
      </c>
      <c r="J41" s="2">
        <f>SUMIFS(Transactions!F:F,Transactions!D:D,Accounts!A41,Transactions!A:A,"&lt;01/09/12",Transactions!A:A,"&gt;31/7/12")</f>
        <v>0</v>
      </c>
      <c r="K41" s="2">
        <f>SUMIFS(Transactions!F:F,Transactions!D:D,Accounts!A41,Transactions!A:A,"&lt;01/10/12",Transactions!A:A,"&gt;31/8/12")</f>
        <v>0</v>
      </c>
      <c r="L41" s="2">
        <f>SUMIFS(Transactions!F:F,Transactions!D:D,Accounts!A41,Transactions!A:A,"&lt;01/11/12",Transactions!A:A,"&gt;30/9/12")</f>
        <v>0</v>
      </c>
      <c r="M41" s="2">
        <f>SUMIFS(Transactions!F:F,Transactions!D:D,Accounts!A41,Transactions!A:A,"&lt;01/12/12",Transactions!A:A,"&gt;31/10/12")</f>
        <v>0</v>
      </c>
      <c r="N41" s="2">
        <f>SUMIFS(Transactions!F:F,Transactions!D:D,Accounts!A41,Transactions!A:A,"&lt;01/1/13",Transactions!A:A,"&gt;30/11/12")</f>
        <v>0</v>
      </c>
      <c r="O41" s="2">
        <f>SUMIFS(Transactions!F:F,Transactions!D:D,Accounts!A41,Transactions!A:A,"&lt;01/2/13",Transactions!A:A,"&gt;31/12/12")</f>
        <v>0</v>
      </c>
      <c r="P41" s="2">
        <f>SUMIFS(Transactions!F:F,Transactions!D:D,Accounts!A41,Transactions!A:A,"&lt;01/3/13",Transactions!A:A,"&gt;31/1/13")</f>
        <v>0</v>
      </c>
      <c r="Q41" s="2">
        <f>SUMIFS(Transactions!F:F,Transactions!D:D,Accounts!A41,Transactions!A:A,"&lt;01/4/13",Transactions!A:A,"&gt;28/2/13")</f>
        <v>0</v>
      </c>
    </row>
    <row r="42" spans="1:17" x14ac:dyDescent="0.2">
      <c r="A42" s="75">
        <v>254</v>
      </c>
      <c r="B42" s="46" t="s">
        <v>96</v>
      </c>
      <c r="C42" s="5" t="s">
        <v>11</v>
      </c>
      <c r="E42" s="11">
        <f t="shared" si="0"/>
        <v>0</v>
      </c>
      <c r="F42" s="2">
        <f>SUMIFS(Transactions!F:F,Transactions!D:D,Accounts!A42,Transactions!A:A,"&lt;01/5/12",Transactions!A:A,"&gt;31/3/12")</f>
        <v>0</v>
      </c>
      <c r="G42" s="2">
        <f>SUMIFS(Transactions!F:F,Transactions!D:D,Accounts!A42,Transactions!A:A,"&lt;01/6/12",Transactions!A:A,"&gt;30/4/12")</f>
        <v>0</v>
      </c>
      <c r="H42" s="2">
        <f>SUMIFS(Transactions!F:F,Transactions!D:D,Accounts!A42,Transactions!A:A,"&lt;01/7/12",Transactions!A:A,"&gt;31/5/12")</f>
        <v>0</v>
      </c>
      <c r="I42" s="2">
        <f>SUMIFS(Transactions!F:F,Transactions!D:D,Accounts!A42,Transactions!A:A,"&lt;01/08/12",Transactions!A:A,"&gt;30/6/12")</f>
        <v>0</v>
      </c>
      <c r="J42" s="2">
        <f>SUMIFS(Transactions!F:F,Transactions!D:D,Accounts!A42,Transactions!A:A,"&lt;01/09/12",Transactions!A:A,"&gt;31/7/12")</f>
        <v>0</v>
      </c>
      <c r="K42" s="2">
        <f>SUMIFS(Transactions!F:F,Transactions!D:D,Accounts!A42,Transactions!A:A,"&lt;01/10/12",Transactions!A:A,"&gt;31/8/12")</f>
        <v>0</v>
      </c>
      <c r="L42" s="2">
        <f>SUMIFS(Transactions!F:F,Transactions!D:D,Accounts!A42,Transactions!A:A,"&lt;01/11/12",Transactions!A:A,"&gt;30/9/12")</f>
        <v>0</v>
      </c>
      <c r="M42" s="2">
        <f>SUMIFS(Transactions!F:F,Transactions!D:D,Accounts!A42,Transactions!A:A,"&lt;01/12/12",Transactions!A:A,"&gt;31/10/12")</f>
        <v>0</v>
      </c>
      <c r="N42" s="2">
        <f>SUMIFS(Transactions!F:F,Transactions!D:D,Accounts!A42,Transactions!A:A,"&lt;01/1/13",Transactions!A:A,"&gt;30/11/12")</f>
        <v>0</v>
      </c>
      <c r="O42" s="2">
        <f>SUMIFS(Transactions!F:F,Transactions!D:D,Accounts!A42,Transactions!A:A,"&lt;01/2/13",Transactions!A:A,"&gt;31/12/12")</f>
        <v>0</v>
      </c>
      <c r="P42" s="2">
        <f>SUMIFS(Transactions!F:F,Transactions!D:D,Accounts!A42,Transactions!A:A,"&lt;01/3/13",Transactions!A:A,"&gt;31/1/13")</f>
        <v>0</v>
      </c>
      <c r="Q42" s="2">
        <f>SUMIFS(Transactions!F:F,Transactions!D:D,Accounts!A42,Transactions!A:A,"&lt;01/4/13",Transactions!A:A,"&gt;28/2/13")</f>
        <v>0</v>
      </c>
    </row>
    <row r="43" spans="1:17" x14ac:dyDescent="0.2">
      <c r="A43" s="75">
        <v>255</v>
      </c>
      <c r="C43" s="5" t="s">
        <v>11</v>
      </c>
      <c r="E43" s="11">
        <f t="shared" si="0"/>
        <v>0</v>
      </c>
      <c r="F43" s="2">
        <f>SUMIFS(Transactions!F:F,Transactions!D:D,Accounts!A43,Transactions!A:A,"&lt;01/5/12",Transactions!A:A,"&gt;31/3/12")</f>
        <v>0</v>
      </c>
      <c r="G43" s="2">
        <f>SUMIFS(Transactions!F:F,Transactions!D:D,Accounts!A43,Transactions!A:A,"&lt;01/6/12",Transactions!A:A,"&gt;30/4/12")</f>
        <v>0</v>
      </c>
      <c r="H43" s="2">
        <f>SUMIFS(Transactions!F:F,Transactions!D:D,Accounts!A43,Transactions!A:A,"&lt;01/7/12",Transactions!A:A,"&gt;31/5/12")</f>
        <v>0</v>
      </c>
      <c r="I43" s="2">
        <f>SUMIFS(Transactions!F:F,Transactions!D:D,Accounts!A43,Transactions!A:A,"&lt;01/08/12",Transactions!A:A,"&gt;30/6/12")</f>
        <v>0</v>
      </c>
      <c r="J43" s="2">
        <f>SUMIFS(Transactions!F:F,Transactions!D:D,Accounts!A43,Transactions!A:A,"&lt;01/09/12",Transactions!A:A,"&gt;31/7/12")</f>
        <v>0</v>
      </c>
      <c r="K43" s="2">
        <f>SUMIFS(Transactions!F:F,Transactions!D:D,Accounts!A43,Transactions!A:A,"&lt;01/10/12",Transactions!A:A,"&gt;31/8/12")</f>
        <v>0</v>
      </c>
      <c r="L43" s="2">
        <f>SUMIFS(Transactions!F:F,Transactions!D:D,Accounts!A43,Transactions!A:A,"&lt;01/11/12",Transactions!A:A,"&gt;30/9/12")</f>
        <v>0</v>
      </c>
      <c r="M43" s="2">
        <f>SUMIFS(Transactions!F:F,Transactions!D:D,Accounts!A43,Transactions!A:A,"&lt;01/12/12",Transactions!A:A,"&gt;31/10/12")</f>
        <v>0</v>
      </c>
      <c r="N43" s="2">
        <f>SUMIFS(Transactions!F:F,Transactions!D:D,Accounts!A43,Transactions!A:A,"&lt;01/1/13",Transactions!A:A,"&gt;30/11/12")</f>
        <v>0</v>
      </c>
      <c r="O43" s="2">
        <f>SUMIFS(Transactions!F:F,Transactions!D:D,Accounts!A43,Transactions!A:A,"&lt;01/2/13",Transactions!A:A,"&gt;31/12/12")</f>
        <v>0</v>
      </c>
      <c r="P43" s="2">
        <f>SUMIFS(Transactions!F:F,Transactions!D:D,Accounts!A43,Transactions!A:A,"&lt;01/3/13",Transactions!A:A,"&gt;31/1/13")</f>
        <v>0</v>
      </c>
      <c r="Q43" s="2">
        <f>SUMIFS(Transactions!F:F,Transactions!D:D,Accounts!A43,Transactions!A:A,"&lt;01/4/13",Transactions!A:A,"&gt;28/2/13")</f>
        <v>0</v>
      </c>
    </row>
    <row r="44" spans="1:17" x14ac:dyDescent="0.2">
      <c r="A44" s="75">
        <v>256</v>
      </c>
      <c r="C44" s="5" t="s">
        <v>11</v>
      </c>
      <c r="E44" s="11">
        <f t="shared" si="0"/>
        <v>0</v>
      </c>
      <c r="F44" s="2">
        <f>SUMIFS(Transactions!F:F,Transactions!D:D,Accounts!A44,Transactions!A:A,"&lt;01/5/12",Transactions!A:A,"&gt;31/3/12")</f>
        <v>0</v>
      </c>
      <c r="G44" s="2">
        <f>SUMIFS(Transactions!F:F,Transactions!D:D,Accounts!A44,Transactions!A:A,"&lt;01/6/12",Transactions!A:A,"&gt;30/4/12")</f>
        <v>0</v>
      </c>
      <c r="H44" s="2">
        <f>SUMIFS(Transactions!F:F,Transactions!D:D,Accounts!A44,Transactions!A:A,"&lt;01/7/12",Transactions!A:A,"&gt;31/5/12")</f>
        <v>0</v>
      </c>
      <c r="I44" s="2">
        <f>SUMIFS(Transactions!F:F,Transactions!D:D,Accounts!A44,Transactions!A:A,"&lt;01/08/12",Transactions!A:A,"&gt;30/6/12")</f>
        <v>0</v>
      </c>
      <c r="J44" s="2">
        <f>SUMIFS(Transactions!F:F,Transactions!D:D,Accounts!A44,Transactions!A:A,"&lt;01/09/12",Transactions!A:A,"&gt;31/7/12")</f>
        <v>0</v>
      </c>
      <c r="K44" s="2">
        <f>SUMIFS(Transactions!F:F,Transactions!D:D,Accounts!A44,Transactions!A:A,"&lt;01/10/12",Transactions!A:A,"&gt;31/8/12")</f>
        <v>0</v>
      </c>
      <c r="L44" s="2">
        <f>SUMIFS(Transactions!F:F,Transactions!D:D,Accounts!A44,Transactions!A:A,"&lt;01/11/12",Transactions!A:A,"&gt;30/9/12")</f>
        <v>0</v>
      </c>
      <c r="M44" s="2">
        <f>SUMIFS(Transactions!F:F,Transactions!D:D,Accounts!A44,Transactions!A:A,"&lt;01/12/12",Transactions!A:A,"&gt;31/10/12")</f>
        <v>0</v>
      </c>
      <c r="N44" s="2">
        <f>SUMIFS(Transactions!F:F,Transactions!D:D,Accounts!A44,Transactions!A:A,"&lt;01/1/13",Transactions!A:A,"&gt;30/11/12")</f>
        <v>0</v>
      </c>
      <c r="O44" s="2">
        <f>SUMIFS(Transactions!F:F,Transactions!D:D,Accounts!A44,Transactions!A:A,"&lt;01/2/13",Transactions!A:A,"&gt;31/12/12")</f>
        <v>0</v>
      </c>
      <c r="P44" s="2">
        <f>SUMIFS(Transactions!F:F,Transactions!D:D,Accounts!A44,Transactions!A:A,"&lt;01/3/13",Transactions!A:A,"&gt;31/1/13")</f>
        <v>0</v>
      </c>
      <c r="Q44" s="2">
        <f>SUMIFS(Transactions!F:F,Transactions!D:D,Accounts!A44,Transactions!A:A,"&lt;01/4/13",Transactions!A:A,"&gt;28/2/13")</f>
        <v>0</v>
      </c>
    </row>
    <row r="45" spans="1:17" x14ac:dyDescent="0.2">
      <c r="A45" s="75">
        <v>257</v>
      </c>
      <c r="C45" s="5" t="s">
        <v>11</v>
      </c>
      <c r="E45" s="11">
        <f t="shared" si="0"/>
        <v>0</v>
      </c>
      <c r="F45" s="2">
        <f>SUMIFS(Transactions!F:F,Transactions!D:D,Accounts!A45,Transactions!A:A,"&lt;01/5/12",Transactions!A:A,"&gt;31/3/12")</f>
        <v>0</v>
      </c>
      <c r="G45" s="2">
        <f>SUMIFS(Transactions!F:F,Transactions!D:D,Accounts!A45,Transactions!A:A,"&lt;01/6/12",Transactions!A:A,"&gt;30/4/12")</f>
        <v>0</v>
      </c>
      <c r="H45" s="2">
        <f>SUMIFS(Transactions!F:F,Transactions!D:D,Accounts!A45,Transactions!A:A,"&lt;01/7/12",Transactions!A:A,"&gt;31/5/12")</f>
        <v>0</v>
      </c>
      <c r="I45" s="2">
        <f>SUMIFS(Transactions!F:F,Transactions!D:D,Accounts!A45,Transactions!A:A,"&lt;01/08/12",Transactions!A:A,"&gt;30/6/12")</f>
        <v>0</v>
      </c>
      <c r="J45" s="2">
        <f>SUMIFS(Transactions!F:F,Transactions!D:D,Accounts!A45,Transactions!A:A,"&lt;01/09/12",Transactions!A:A,"&gt;31/7/12")</f>
        <v>0</v>
      </c>
      <c r="K45" s="2">
        <f>SUMIFS(Transactions!F:F,Transactions!D:D,Accounts!A45,Transactions!A:A,"&lt;01/10/12",Transactions!A:A,"&gt;31/8/12")</f>
        <v>0</v>
      </c>
      <c r="L45" s="2">
        <f>SUMIFS(Transactions!F:F,Transactions!D:D,Accounts!A45,Transactions!A:A,"&lt;01/11/12",Transactions!A:A,"&gt;30/9/12")</f>
        <v>0</v>
      </c>
      <c r="M45" s="2">
        <f>SUMIFS(Transactions!F:F,Transactions!D:D,Accounts!A45,Transactions!A:A,"&lt;01/12/12",Transactions!A:A,"&gt;31/10/12")</f>
        <v>0</v>
      </c>
      <c r="N45" s="2">
        <f>SUMIFS(Transactions!F:F,Transactions!D:D,Accounts!A45,Transactions!A:A,"&lt;01/1/13",Transactions!A:A,"&gt;30/11/12")</f>
        <v>0</v>
      </c>
      <c r="O45" s="2">
        <f>SUMIFS(Transactions!F:F,Transactions!D:D,Accounts!A45,Transactions!A:A,"&lt;01/2/13",Transactions!A:A,"&gt;31/12/12")</f>
        <v>0</v>
      </c>
      <c r="P45" s="2">
        <f>SUMIFS(Transactions!F:F,Transactions!D:D,Accounts!A45,Transactions!A:A,"&lt;01/3/13",Transactions!A:A,"&gt;31/1/13")</f>
        <v>0</v>
      </c>
      <c r="Q45" s="2">
        <f>SUMIFS(Transactions!F:F,Transactions!D:D,Accounts!A45,Transactions!A:A,"&lt;01/4/13",Transactions!A:A,"&gt;28/2/13")</f>
        <v>0</v>
      </c>
    </row>
    <row r="46" spans="1:17" x14ac:dyDescent="0.2">
      <c r="A46" s="75">
        <v>258</v>
      </c>
      <c r="C46" s="5" t="s">
        <v>11</v>
      </c>
      <c r="E46" s="11">
        <f t="shared" si="0"/>
        <v>0</v>
      </c>
      <c r="F46" s="2">
        <f>SUMIFS(Transactions!F:F,Transactions!D:D,Accounts!A46,Transactions!A:A,"&lt;01/5/12",Transactions!A:A,"&gt;31/3/12")</f>
        <v>0</v>
      </c>
      <c r="G46" s="2">
        <f>SUMIFS(Transactions!F:F,Transactions!D:D,Accounts!A46,Transactions!A:A,"&lt;01/6/12",Transactions!A:A,"&gt;30/4/12")</f>
        <v>0</v>
      </c>
      <c r="H46" s="2">
        <f>SUMIFS(Transactions!F:F,Transactions!D:D,Accounts!A46,Transactions!A:A,"&lt;01/7/12",Transactions!A:A,"&gt;31/5/12")</f>
        <v>0</v>
      </c>
      <c r="I46" s="2">
        <f>SUMIFS(Transactions!F:F,Transactions!D:D,Accounts!A46,Transactions!A:A,"&lt;01/08/12",Transactions!A:A,"&gt;30/6/12")</f>
        <v>0</v>
      </c>
      <c r="J46" s="2">
        <f>SUMIFS(Transactions!F:F,Transactions!D:D,Accounts!A46,Transactions!A:A,"&lt;01/09/12",Transactions!A:A,"&gt;31/7/12")</f>
        <v>0</v>
      </c>
      <c r="K46" s="2">
        <f>SUMIFS(Transactions!F:F,Transactions!D:D,Accounts!A46,Transactions!A:A,"&lt;01/10/12",Transactions!A:A,"&gt;31/8/12")</f>
        <v>0</v>
      </c>
      <c r="L46" s="2">
        <f>SUMIFS(Transactions!F:F,Transactions!D:D,Accounts!A46,Transactions!A:A,"&lt;01/11/12",Transactions!A:A,"&gt;30/9/12")</f>
        <v>0</v>
      </c>
      <c r="M46" s="2">
        <f>SUMIFS(Transactions!F:F,Transactions!D:D,Accounts!A46,Transactions!A:A,"&lt;01/12/12",Transactions!A:A,"&gt;31/10/12")</f>
        <v>0</v>
      </c>
      <c r="N46" s="2">
        <f>SUMIFS(Transactions!F:F,Transactions!D:D,Accounts!A46,Transactions!A:A,"&lt;01/1/13",Transactions!A:A,"&gt;30/11/12")</f>
        <v>0</v>
      </c>
      <c r="O46" s="2">
        <f>SUMIFS(Transactions!F:F,Transactions!D:D,Accounts!A46,Transactions!A:A,"&lt;01/2/13",Transactions!A:A,"&gt;31/12/12")</f>
        <v>0</v>
      </c>
      <c r="P46" s="2">
        <f>SUMIFS(Transactions!F:F,Transactions!D:D,Accounts!A46,Transactions!A:A,"&lt;01/3/13",Transactions!A:A,"&gt;31/1/13")</f>
        <v>0</v>
      </c>
      <c r="Q46" s="2">
        <f>SUMIFS(Transactions!F:F,Transactions!D:D,Accounts!A46,Transactions!A:A,"&lt;01/4/13",Transactions!A:A,"&gt;28/2/13")</f>
        <v>0</v>
      </c>
    </row>
    <row r="47" spans="1:17" x14ac:dyDescent="0.2">
      <c r="B47" s="44" t="s">
        <v>39</v>
      </c>
      <c r="E47" s="11">
        <f t="shared" si="0"/>
        <v>0</v>
      </c>
      <c r="F47" s="2">
        <f>SUMIFS(Transactions!F:F,Transactions!D:D,Accounts!A47,Transactions!A:A,"&lt;01/5/12",Transactions!A:A,"&gt;31/3/12")</f>
        <v>0</v>
      </c>
      <c r="G47" s="2">
        <f>SUMIFS(Transactions!F:F,Transactions!D:D,Accounts!A47,Transactions!A:A,"&lt;01/6/12",Transactions!A:A,"&gt;30/4/12")</f>
        <v>0</v>
      </c>
      <c r="H47" s="2">
        <f>SUMIFS(Transactions!F:F,Transactions!D:D,Accounts!A47,Transactions!A:A,"&lt;01/7/12",Transactions!A:A,"&gt;31/5/12")</f>
        <v>0</v>
      </c>
      <c r="I47" s="2">
        <f>SUMIFS(Transactions!F:F,Transactions!D:D,Accounts!A47,Transactions!A:A,"&lt;01/08/12",Transactions!A:A,"&gt;30/6/12")</f>
        <v>0</v>
      </c>
      <c r="J47" s="2">
        <f>SUMIFS(Transactions!F:F,Transactions!D:D,Accounts!A47,Transactions!A:A,"&lt;01/09/12",Transactions!A:A,"&gt;31/7/12")</f>
        <v>0</v>
      </c>
      <c r="K47" s="2">
        <f>SUMIFS(Transactions!F:F,Transactions!D:D,Accounts!A47,Transactions!A:A,"&lt;01/10/12",Transactions!A:A,"&gt;31/8/12")</f>
        <v>0</v>
      </c>
      <c r="L47" s="2">
        <f>SUMIFS(Transactions!F:F,Transactions!D:D,Accounts!A47,Transactions!A:A,"&lt;01/11/12",Transactions!A:A,"&gt;30/9/12")</f>
        <v>0</v>
      </c>
      <c r="M47" s="2">
        <f>SUMIFS(Transactions!F:F,Transactions!D:D,Accounts!A47,Transactions!A:A,"&lt;01/12/12",Transactions!A:A,"&gt;31/10/12")</f>
        <v>0</v>
      </c>
      <c r="N47" s="2">
        <f>SUMIFS(Transactions!F:F,Transactions!D:D,Accounts!A47,Transactions!A:A,"&lt;01/1/13",Transactions!A:A,"&gt;30/11/12")</f>
        <v>0</v>
      </c>
      <c r="O47" s="2">
        <f>SUMIFS(Transactions!F:F,Transactions!D:D,Accounts!A47,Transactions!A:A,"&lt;01/2/13",Transactions!A:A,"&gt;31/12/12")</f>
        <v>0</v>
      </c>
      <c r="P47" s="2">
        <f>SUMIFS(Transactions!F:F,Transactions!D:D,Accounts!A47,Transactions!A:A,"&lt;01/3/13",Transactions!A:A,"&gt;31/1/13")</f>
        <v>0</v>
      </c>
      <c r="Q47" s="2">
        <f>SUMIFS(Transactions!F:F,Transactions!D:D,Accounts!A47,Transactions!A:A,"&lt;01/4/13",Transactions!A:A,"&gt;28/2/13")</f>
        <v>0</v>
      </c>
    </row>
    <row r="48" spans="1:17" x14ac:dyDescent="0.2">
      <c r="A48" s="75">
        <v>410</v>
      </c>
      <c r="B48" s="44" t="s">
        <v>72</v>
      </c>
      <c r="E48" s="11">
        <f t="shared" si="0"/>
        <v>0</v>
      </c>
      <c r="F48" s="2">
        <f>SUMIFS(Transactions!F:F,Transactions!D:D,Accounts!A48,Transactions!A:A,"&lt;01/5/12",Transactions!A:A,"&gt;31/3/12")</f>
        <v>0</v>
      </c>
      <c r="G48" s="2">
        <f>SUMIFS(Transactions!F:F,Transactions!D:D,Accounts!A48,Transactions!A:A,"&lt;01/6/12",Transactions!A:A,"&gt;30/4/12")</f>
        <v>0</v>
      </c>
      <c r="H48" s="2">
        <f>SUMIFS(Transactions!F:F,Transactions!D:D,Accounts!A48,Transactions!A:A,"&lt;01/7/12",Transactions!A:A,"&gt;31/5/12")</f>
        <v>0</v>
      </c>
      <c r="I48" s="2">
        <f>SUMIFS(Transactions!F:F,Transactions!D:D,Accounts!A48,Transactions!A:A,"&lt;01/08/12",Transactions!A:A,"&gt;30/6/12")</f>
        <v>0</v>
      </c>
      <c r="J48" s="2">
        <f>SUMIFS(Transactions!F:F,Transactions!D:D,Accounts!A48,Transactions!A:A,"&lt;01/09/12",Transactions!A:A,"&gt;31/7/12")</f>
        <v>0</v>
      </c>
      <c r="K48" s="2">
        <f>SUMIFS(Transactions!F:F,Transactions!D:D,Accounts!A48,Transactions!A:A,"&lt;01/10/12",Transactions!A:A,"&gt;31/8/12")</f>
        <v>0</v>
      </c>
      <c r="L48" s="2">
        <f>SUMIFS(Transactions!F:F,Transactions!D:D,Accounts!A48,Transactions!A:A,"&lt;01/11/12",Transactions!A:A,"&gt;30/9/12")</f>
        <v>0</v>
      </c>
      <c r="M48" s="2">
        <f>SUMIFS(Transactions!F:F,Transactions!D:D,Accounts!A48,Transactions!A:A,"&lt;01/12/12",Transactions!A:A,"&gt;31/10/12")</f>
        <v>0</v>
      </c>
      <c r="N48" s="2">
        <f>SUMIFS(Transactions!F:F,Transactions!D:D,Accounts!A48,Transactions!A:A,"&lt;01/1/13",Transactions!A:A,"&gt;30/11/12")</f>
        <v>0</v>
      </c>
      <c r="O48" s="2">
        <f>SUMIFS(Transactions!F:F,Transactions!D:D,Accounts!A48,Transactions!A:A,"&lt;01/2/13",Transactions!A:A,"&gt;31/12/12")</f>
        <v>0</v>
      </c>
      <c r="P48" s="2">
        <f>SUMIFS(Transactions!F:F,Transactions!D:D,Accounts!A48,Transactions!A:A,"&lt;01/3/13",Transactions!A:A,"&gt;31/1/13")</f>
        <v>0</v>
      </c>
      <c r="Q48" s="2">
        <f>SUMIFS(Transactions!F:F,Transactions!D:D,Accounts!A48,Transactions!A:A,"&lt;01/4/13",Transactions!A:A,"&gt;28/2/13")</f>
        <v>0</v>
      </c>
    </row>
    <row r="49" spans="1:17" x14ac:dyDescent="0.2">
      <c r="A49" s="75">
        <v>411</v>
      </c>
      <c r="B49" s="5" t="s">
        <v>75</v>
      </c>
      <c r="C49" s="5" t="s">
        <v>13</v>
      </c>
      <c r="D49" s="45"/>
      <c r="E49" s="11">
        <f t="shared" si="0"/>
        <v>0</v>
      </c>
      <c r="F49" s="2">
        <f>SUMIFS(Transactions!F:F,Transactions!D:D,Accounts!A49,Transactions!A:A,"&lt;01/5/12",Transactions!A:A,"&gt;31/3/12")</f>
        <v>0</v>
      </c>
      <c r="G49" s="2">
        <f>SUMIFS(Transactions!F:F,Transactions!D:D,Accounts!A49,Transactions!A:A,"&lt;01/6/12",Transactions!A:A,"&gt;30/4/12")</f>
        <v>0</v>
      </c>
      <c r="H49" s="2">
        <f>SUMIFS(Transactions!F:F,Transactions!D:D,Accounts!A49,Transactions!A:A,"&lt;01/7/12",Transactions!A:A,"&gt;31/5/12")</f>
        <v>0</v>
      </c>
      <c r="I49" s="2">
        <f>SUMIFS(Transactions!F:F,Transactions!D:D,Accounts!A49,Transactions!A:A,"&lt;01/08/12",Transactions!A:A,"&gt;30/6/12")</f>
        <v>0</v>
      </c>
      <c r="J49" s="2">
        <f>SUMIFS(Transactions!F:F,Transactions!D:D,Accounts!A49,Transactions!A:A,"&lt;01/09/12",Transactions!A:A,"&gt;31/7/12")</f>
        <v>0</v>
      </c>
      <c r="K49" s="2">
        <f>SUMIFS(Transactions!F:F,Transactions!D:D,Accounts!A49,Transactions!A:A,"&lt;01/10/12",Transactions!A:A,"&gt;31/8/12")</f>
        <v>0</v>
      </c>
      <c r="L49" s="2">
        <f>SUMIFS(Transactions!F:F,Transactions!D:D,Accounts!A49,Transactions!A:A,"&lt;01/11/12",Transactions!A:A,"&gt;30/9/12")</f>
        <v>0</v>
      </c>
      <c r="M49" s="2">
        <f>SUMIFS(Transactions!F:F,Transactions!D:D,Accounts!A49,Transactions!A:A,"&lt;01/12/12",Transactions!A:A,"&gt;31/10/12")</f>
        <v>0</v>
      </c>
      <c r="N49" s="2">
        <f>SUMIFS(Transactions!F:F,Transactions!D:D,Accounts!A49,Transactions!A:A,"&lt;01/1/13",Transactions!A:A,"&gt;30/11/12")</f>
        <v>0</v>
      </c>
      <c r="O49" s="2">
        <f>SUMIFS(Transactions!F:F,Transactions!D:D,Accounts!A49,Transactions!A:A,"&lt;01/2/13",Transactions!A:A,"&gt;31/12/12")</f>
        <v>0</v>
      </c>
      <c r="P49" s="2">
        <f>SUMIFS(Transactions!F:F,Transactions!D:D,Accounts!A49,Transactions!A:A,"&lt;01/3/13",Transactions!A:A,"&gt;31/1/13")</f>
        <v>0</v>
      </c>
      <c r="Q49" s="2">
        <f>SUMIFS(Transactions!F:F,Transactions!D:D,Accounts!A49,Transactions!A:A,"&lt;01/4/13",Transactions!A:A,"&gt;28/2/13")</f>
        <v>0</v>
      </c>
    </row>
    <row r="50" spans="1:17" x14ac:dyDescent="0.2">
      <c r="A50" s="75">
        <v>412</v>
      </c>
      <c r="B50" s="5" t="s">
        <v>76</v>
      </c>
      <c r="C50" s="5" t="s">
        <v>13</v>
      </c>
      <c r="E50" s="11">
        <f t="shared" si="0"/>
        <v>0</v>
      </c>
      <c r="F50" s="2">
        <f>SUMIFS(Transactions!F:F,Transactions!D:D,Accounts!A50,Transactions!A:A,"&lt;01/5/12",Transactions!A:A,"&gt;31/3/12")</f>
        <v>0</v>
      </c>
      <c r="G50" s="2">
        <f>SUMIFS(Transactions!F:F,Transactions!D:D,Accounts!A50,Transactions!A:A,"&lt;01/6/12",Transactions!A:A,"&gt;30/4/12")</f>
        <v>0</v>
      </c>
      <c r="H50" s="2">
        <f>SUMIFS(Transactions!F:F,Transactions!D:D,Accounts!A50,Transactions!A:A,"&lt;01/7/12",Transactions!A:A,"&gt;31/5/12")</f>
        <v>0</v>
      </c>
      <c r="I50" s="2">
        <f>SUMIFS(Transactions!F:F,Transactions!D:D,Accounts!A50,Transactions!A:A,"&lt;01/08/12",Transactions!A:A,"&gt;30/6/12")</f>
        <v>0</v>
      </c>
      <c r="J50" s="2">
        <f>SUMIFS(Transactions!F:F,Transactions!D:D,Accounts!A50,Transactions!A:A,"&lt;01/09/12",Transactions!A:A,"&gt;31/7/12")</f>
        <v>0</v>
      </c>
      <c r="K50" s="2">
        <f>SUMIFS(Transactions!F:F,Transactions!D:D,Accounts!A50,Transactions!A:A,"&lt;01/10/12",Transactions!A:A,"&gt;31/8/12")</f>
        <v>0</v>
      </c>
      <c r="L50" s="2">
        <f>SUMIFS(Transactions!F:F,Transactions!D:D,Accounts!A50,Transactions!A:A,"&lt;01/11/12",Transactions!A:A,"&gt;30/9/12")</f>
        <v>0</v>
      </c>
      <c r="M50" s="2">
        <f>SUMIFS(Transactions!F:F,Transactions!D:D,Accounts!A50,Transactions!A:A,"&lt;01/12/12",Transactions!A:A,"&gt;31/10/12")</f>
        <v>0</v>
      </c>
      <c r="N50" s="2">
        <f>SUMIFS(Transactions!F:F,Transactions!D:D,Accounts!A50,Transactions!A:A,"&lt;01/1/13",Transactions!A:A,"&gt;30/11/12")</f>
        <v>0</v>
      </c>
      <c r="O50" s="2">
        <f>SUMIFS(Transactions!F:F,Transactions!D:D,Accounts!A50,Transactions!A:A,"&lt;01/2/13",Transactions!A:A,"&gt;31/12/12")</f>
        <v>0</v>
      </c>
      <c r="P50" s="2">
        <f>SUMIFS(Transactions!F:F,Transactions!D:D,Accounts!A50,Transactions!A:A,"&lt;01/3/13",Transactions!A:A,"&gt;31/1/13")</f>
        <v>0</v>
      </c>
      <c r="Q50" s="2">
        <f>SUMIFS(Transactions!F:F,Transactions!D:D,Accounts!A50,Transactions!A:A,"&lt;01/4/13",Transactions!A:A,"&gt;28/2/13")</f>
        <v>0</v>
      </c>
    </row>
    <row r="51" spans="1:17" x14ac:dyDescent="0.2">
      <c r="A51" s="75">
        <v>413</v>
      </c>
      <c r="B51" s="5" t="s">
        <v>77</v>
      </c>
      <c r="C51" s="5" t="s">
        <v>13</v>
      </c>
      <c r="E51" s="11">
        <f t="shared" si="0"/>
        <v>0</v>
      </c>
      <c r="F51" s="2">
        <f>SUMIFS(Transactions!F:F,Transactions!D:D,Accounts!A51,Transactions!A:A,"&lt;01/5/12",Transactions!A:A,"&gt;31/3/12")</f>
        <v>0</v>
      </c>
      <c r="G51" s="2">
        <f>SUMIFS(Transactions!F:F,Transactions!D:D,Accounts!A51,Transactions!A:A,"&lt;01/6/12",Transactions!A:A,"&gt;30/4/12")</f>
        <v>0</v>
      </c>
      <c r="H51" s="2">
        <f>SUMIFS(Transactions!F:F,Transactions!D:D,Accounts!A51,Transactions!A:A,"&lt;01/7/12",Transactions!A:A,"&gt;31/5/12")</f>
        <v>0</v>
      </c>
      <c r="I51" s="2">
        <f>SUMIFS(Transactions!F:F,Transactions!D:D,Accounts!A51,Transactions!A:A,"&lt;01/08/12",Transactions!A:A,"&gt;30/6/12")</f>
        <v>0</v>
      </c>
      <c r="J51" s="2">
        <f>SUMIFS(Transactions!F:F,Transactions!D:D,Accounts!A51,Transactions!A:A,"&lt;01/09/12",Transactions!A:A,"&gt;31/7/12")</f>
        <v>0</v>
      </c>
      <c r="K51" s="2">
        <f>SUMIFS(Transactions!F:F,Transactions!D:D,Accounts!A51,Transactions!A:A,"&lt;01/10/12",Transactions!A:A,"&gt;31/8/12")</f>
        <v>0</v>
      </c>
      <c r="L51" s="2">
        <f>SUMIFS(Transactions!F:F,Transactions!D:D,Accounts!A51,Transactions!A:A,"&lt;01/11/12",Transactions!A:A,"&gt;30/9/12")</f>
        <v>0</v>
      </c>
      <c r="M51" s="2">
        <f>SUMIFS(Transactions!F:F,Transactions!D:D,Accounts!A51,Transactions!A:A,"&lt;01/12/12",Transactions!A:A,"&gt;31/10/12")</f>
        <v>0</v>
      </c>
      <c r="N51" s="2">
        <f>SUMIFS(Transactions!F:F,Transactions!D:D,Accounts!A51,Transactions!A:A,"&lt;01/1/13",Transactions!A:A,"&gt;30/11/12")</f>
        <v>0</v>
      </c>
      <c r="O51" s="2">
        <f>SUMIFS(Transactions!F:F,Transactions!D:D,Accounts!A51,Transactions!A:A,"&lt;01/2/13",Transactions!A:A,"&gt;31/12/12")</f>
        <v>0</v>
      </c>
      <c r="P51" s="2">
        <f>SUMIFS(Transactions!F:F,Transactions!D:D,Accounts!A51,Transactions!A:A,"&lt;01/3/13",Transactions!A:A,"&gt;31/1/13")</f>
        <v>0</v>
      </c>
      <c r="Q51" s="2">
        <f>SUMIFS(Transactions!F:F,Transactions!D:D,Accounts!A51,Transactions!A:A,"&lt;01/4/13",Transactions!A:A,"&gt;28/2/13")</f>
        <v>0</v>
      </c>
    </row>
    <row r="52" spans="1:17" x14ac:dyDescent="0.2">
      <c r="A52" s="75">
        <v>414</v>
      </c>
      <c r="B52" s="5" t="s">
        <v>78</v>
      </c>
      <c r="C52" s="5" t="s">
        <v>13</v>
      </c>
      <c r="E52" s="11">
        <f t="shared" si="0"/>
        <v>0</v>
      </c>
      <c r="F52" s="2">
        <f>SUMIFS(Transactions!F:F,Transactions!D:D,Accounts!A52,Transactions!A:A,"&lt;01/5/12",Transactions!A:A,"&gt;31/3/12")</f>
        <v>0</v>
      </c>
      <c r="G52" s="2">
        <f>SUMIFS(Transactions!F:F,Transactions!D:D,Accounts!A52,Transactions!A:A,"&lt;01/6/12",Transactions!A:A,"&gt;30/4/12")</f>
        <v>0</v>
      </c>
      <c r="H52" s="2">
        <f>SUMIFS(Transactions!F:F,Transactions!D:D,Accounts!A52,Transactions!A:A,"&lt;01/7/12",Transactions!A:A,"&gt;31/5/12")</f>
        <v>0</v>
      </c>
      <c r="I52" s="2">
        <f>SUMIFS(Transactions!F:F,Transactions!D:D,Accounts!A52,Transactions!A:A,"&lt;01/08/12",Transactions!A:A,"&gt;30/6/12")</f>
        <v>0</v>
      </c>
      <c r="J52" s="2">
        <f>SUMIFS(Transactions!F:F,Transactions!D:D,Accounts!A52,Transactions!A:A,"&lt;01/09/12",Transactions!A:A,"&gt;31/7/12")</f>
        <v>0</v>
      </c>
      <c r="K52" s="2">
        <f>SUMIFS(Transactions!F:F,Transactions!D:D,Accounts!A52,Transactions!A:A,"&lt;01/10/12",Transactions!A:A,"&gt;31/8/12")</f>
        <v>0</v>
      </c>
      <c r="L52" s="2">
        <f>SUMIFS(Transactions!F:F,Transactions!D:D,Accounts!A52,Transactions!A:A,"&lt;01/11/12",Transactions!A:A,"&gt;30/9/12")</f>
        <v>0</v>
      </c>
      <c r="M52" s="2">
        <f>SUMIFS(Transactions!F:F,Transactions!D:D,Accounts!A52,Transactions!A:A,"&lt;01/12/12",Transactions!A:A,"&gt;31/10/12")</f>
        <v>0</v>
      </c>
      <c r="N52" s="2">
        <f>SUMIFS(Transactions!F:F,Transactions!D:D,Accounts!A52,Transactions!A:A,"&lt;01/1/13",Transactions!A:A,"&gt;30/11/12")</f>
        <v>0</v>
      </c>
      <c r="O52" s="2">
        <f>SUMIFS(Transactions!F:F,Transactions!D:D,Accounts!A52,Transactions!A:A,"&lt;01/2/13",Transactions!A:A,"&gt;31/12/12")</f>
        <v>0</v>
      </c>
      <c r="P52" s="2">
        <f>SUMIFS(Transactions!F:F,Transactions!D:D,Accounts!A52,Transactions!A:A,"&lt;01/3/13",Transactions!A:A,"&gt;31/1/13")</f>
        <v>0</v>
      </c>
      <c r="Q52" s="2">
        <f>SUMIFS(Transactions!F:F,Transactions!D:D,Accounts!A52,Transactions!A:A,"&lt;01/4/13",Transactions!A:A,"&gt;28/2/13")</f>
        <v>0</v>
      </c>
    </row>
    <row r="53" spans="1:17" x14ac:dyDescent="0.2">
      <c r="A53" s="75">
        <v>415</v>
      </c>
      <c r="B53" s="5" t="s">
        <v>79</v>
      </c>
      <c r="C53" s="5" t="s">
        <v>13</v>
      </c>
      <c r="E53" s="11">
        <f t="shared" si="0"/>
        <v>0</v>
      </c>
      <c r="F53" s="2">
        <f>SUMIFS(Transactions!F:F,Transactions!D:D,Accounts!A53,Transactions!A:A,"&lt;01/5/12",Transactions!A:A,"&gt;31/3/12")</f>
        <v>0</v>
      </c>
      <c r="G53" s="2">
        <f>SUMIFS(Transactions!F:F,Transactions!D:D,Accounts!A53,Transactions!A:A,"&lt;01/6/12",Transactions!A:A,"&gt;30/4/12")</f>
        <v>0</v>
      </c>
      <c r="H53" s="2">
        <f>SUMIFS(Transactions!F:F,Transactions!D:D,Accounts!A53,Transactions!A:A,"&lt;01/7/12",Transactions!A:A,"&gt;31/5/12")</f>
        <v>0</v>
      </c>
      <c r="I53" s="2">
        <f>SUMIFS(Transactions!F:F,Transactions!D:D,Accounts!A53,Transactions!A:A,"&lt;01/08/12",Transactions!A:A,"&gt;30/6/12")</f>
        <v>0</v>
      </c>
      <c r="J53" s="2">
        <f>SUMIFS(Transactions!F:F,Transactions!D:D,Accounts!A53,Transactions!A:A,"&lt;01/09/12",Transactions!A:A,"&gt;31/7/12")</f>
        <v>0</v>
      </c>
      <c r="K53" s="2">
        <f>SUMIFS(Transactions!F:F,Transactions!D:D,Accounts!A53,Transactions!A:A,"&lt;01/10/12",Transactions!A:A,"&gt;31/8/12")</f>
        <v>0</v>
      </c>
      <c r="L53" s="2">
        <f>SUMIFS(Transactions!F:F,Transactions!D:D,Accounts!A53,Transactions!A:A,"&lt;01/11/12",Transactions!A:A,"&gt;30/9/12")</f>
        <v>0</v>
      </c>
      <c r="M53" s="2">
        <f>SUMIFS(Transactions!F:F,Transactions!D:D,Accounts!A53,Transactions!A:A,"&lt;01/12/12",Transactions!A:A,"&gt;31/10/12")</f>
        <v>0</v>
      </c>
      <c r="N53" s="2">
        <f>SUMIFS(Transactions!F:F,Transactions!D:D,Accounts!A53,Transactions!A:A,"&lt;01/1/13",Transactions!A:A,"&gt;30/11/12")</f>
        <v>0</v>
      </c>
      <c r="O53" s="2">
        <f>SUMIFS(Transactions!F:F,Transactions!D:D,Accounts!A53,Transactions!A:A,"&lt;01/2/13",Transactions!A:A,"&gt;31/12/12")</f>
        <v>0</v>
      </c>
      <c r="P53" s="2">
        <f>SUMIFS(Transactions!F:F,Transactions!D:D,Accounts!A53,Transactions!A:A,"&lt;01/3/13",Transactions!A:A,"&gt;31/1/13")</f>
        <v>0</v>
      </c>
      <c r="Q53" s="2">
        <f>SUMIFS(Transactions!F:F,Transactions!D:D,Accounts!A53,Transactions!A:A,"&lt;01/4/13",Transactions!A:A,"&gt;28/2/13")</f>
        <v>0</v>
      </c>
    </row>
    <row r="54" spans="1:17" x14ac:dyDescent="0.2">
      <c r="A54" s="75">
        <v>416</v>
      </c>
      <c r="C54" s="5" t="s">
        <v>13</v>
      </c>
      <c r="E54" s="11">
        <f t="shared" si="0"/>
        <v>0</v>
      </c>
      <c r="F54" s="2">
        <f>SUMIFS(Transactions!F:F,Transactions!D:D,Accounts!A54,Transactions!A:A,"&lt;01/5/12",Transactions!A:A,"&gt;31/3/12")</f>
        <v>0</v>
      </c>
      <c r="G54" s="2">
        <f>SUMIFS(Transactions!F:F,Transactions!D:D,Accounts!A54,Transactions!A:A,"&lt;01/6/12",Transactions!A:A,"&gt;30/4/12")</f>
        <v>0</v>
      </c>
      <c r="H54" s="2">
        <f>SUMIFS(Transactions!F:F,Transactions!D:D,Accounts!A54,Transactions!A:A,"&lt;01/7/12",Transactions!A:A,"&gt;31/5/12")</f>
        <v>0</v>
      </c>
      <c r="I54" s="2">
        <f>SUMIFS(Transactions!F:F,Transactions!D:D,Accounts!A54,Transactions!A:A,"&lt;01/08/12",Transactions!A:A,"&gt;30/6/12")</f>
        <v>0</v>
      </c>
      <c r="J54" s="2">
        <f>SUMIFS(Transactions!F:F,Transactions!D:D,Accounts!A54,Transactions!A:A,"&lt;01/09/12",Transactions!A:A,"&gt;31/7/12")</f>
        <v>0</v>
      </c>
      <c r="K54" s="2">
        <f>SUMIFS(Transactions!F:F,Transactions!D:D,Accounts!A54,Transactions!A:A,"&lt;01/10/12",Transactions!A:A,"&gt;31/8/12")</f>
        <v>0</v>
      </c>
      <c r="L54" s="2">
        <f>SUMIFS(Transactions!F:F,Transactions!D:D,Accounts!A54,Transactions!A:A,"&lt;01/11/12",Transactions!A:A,"&gt;30/9/12")</f>
        <v>0</v>
      </c>
      <c r="M54" s="2">
        <f>SUMIFS(Transactions!F:F,Transactions!D:D,Accounts!A54,Transactions!A:A,"&lt;01/12/12",Transactions!A:A,"&gt;31/10/12")</f>
        <v>0</v>
      </c>
      <c r="N54" s="2">
        <f>SUMIFS(Transactions!F:F,Transactions!D:D,Accounts!A54,Transactions!A:A,"&lt;01/1/13",Transactions!A:A,"&gt;30/11/12")</f>
        <v>0</v>
      </c>
      <c r="O54" s="2">
        <f>SUMIFS(Transactions!F:F,Transactions!D:D,Accounts!A54,Transactions!A:A,"&lt;01/2/13",Transactions!A:A,"&gt;31/12/12")</f>
        <v>0</v>
      </c>
      <c r="P54" s="2">
        <f>SUMIFS(Transactions!F:F,Transactions!D:D,Accounts!A54,Transactions!A:A,"&lt;01/3/13",Transactions!A:A,"&gt;31/1/13")</f>
        <v>0</v>
      </c>
      <c r="Q54" s="2">
        <f>SUMIFS(Transactions!F:F,Transactions!D:D,Accounts!A54,Transactions!A:A,"&lt;01/4/13",Transactions!A:A,"&gt;28/2/13")</f>
        <v>0</v>
      </c>
    </row>
    <row r="55" spans="1:17" x14ac:dyDescent="0.2">
      <c r="A55" s="75">
        <v>417</v>
      </c>
      <c r="C55" s="5" t="s">
        <v>13</v>
      </c>
      <c r="E55" s="11">
        <f t="shared" si="0"/>
        <v>0</v>
      </c>
      <c r="F55" s="2">
        <f>SUMIFS(Transactions!F:F,Transactions!D:D,Accounts!A55,Transactions!A:A,"&lt;01/5/12",Transactions!A:A,"&gt;31/3/12")</f>
        <v>0</v>
      </c>
      <c r="G55" s="2">
        <f>SUMIFS(Transactions!F:F,Transactions!D:D,Accounts!A55,Transactions!A:A,"&lt;01/6/12",Transactions!A:A,"&gt;30/4/12")</f>
        <v>0</v>
      </c>
      <c r="H55" s="2">
        <f>SUMIFS(Transactions!F:F,Transactions!D:D,Accounts!A55,Transactions!A:A,"&lt;01/7/12",Transactions!A:A,"&gt;31/5/12")</f>
        <v>0</v>
      </c>
      <c r="I55" s="2">
        <f>SUMIFS(Transactions!F:F,Transactions!D:D,Accounts!A55,Transactions!A:A,"&lt;01/08/12",Transactions!A:A,"&gt;30/6/12")</f>
        <v>0</v>
      </c>
      <c r="J55" s="2">
        <f>SUMIFS(Transactions!F:F,Transactions!D:D,Accounts!A55,Transactions!A:A,"&lt;01/09/12",Transactions!A:A,"&gt;31/7/12")</f>
        <v>0</v>
      </c>
      <c r="K55" s="2">
        <f>SUMIFS(Transactions!F:F,Transactions!D:D,Accounts!A55,Transactions!A:A,"&lt;01/10/12",Transactions!A:A,"&gt;31/8/12")</f>
        <v>0</v>
      </c>
      <c r="L55" s="2">
        <f>SUMIFS(Transactions!F:F,Transactions!D:D,Accounts!A55,Transactions!A:A,"&lt;01/11/12",Transactions!A:A,"&gt;30/9/12")</f>
        <v>0</v>
      </c>
      <c r="M55" s="2">
        <f>SUMIFS(Transactions!F:F,Transactions!D:D,Accounts!A55,Transactions!A:A,"&lt;01/12/12",Transactions!A:A,"&gt;31/10/12")</f>
        <v>0</v>
      </c>
      <c r="N55" s="2">
        <f>SUMIFS(Transactions!F:F,Transactions!D:D,Accounts!A55,Transactions!A:A,"&lt;01/1/13",Transactions!A:A,"&gt;30/11/12")</f>
        <v>0</v>
      </c>
      <c r="O55" s="2">
        <f>SUMIFS(Transactions!F:F,Transactions!D:D,Accounts!A55,Transactions!A:A,"&lt;01/2/13",Transactions!A:A,"&gt;31/12/12")</f>
        <v>0</v>
      </c>
      <c r="P55" s="2">
        <f>SUMIFS(Transactions!F:F,Transactions!D:D,Accounts!A55,Transactions!A:A,"&lt;01/3/13",Transactions!A:A,"&gt;31/1/13")</f>
        <v>0</v>
      </c>
      <c r="Q55" s="2">
        <f>SUMIFS(Transactions!F:F,Transactions!D:D,Accounts!A55,Transactions!A:A,"&lt;01/4/13",Transactions!A:A,"&gt;28/2/13")</f>
        <v>0</v>
      </c>
    </row>
    <row r="56" spans="1:17" x14ac:dyDescent="0.2">
      <c r="A56" s="75">
        <v>418</v>
      </c>
      <c r="C56" s="5" t="s">
        <v>13</v>
      </c>
      <c r="E56" s="11">
        <f t="shared" si="0"/>
        <v>0</v>
      </c>
      <c r="F56" s="2">
        <f>SUMIFS(Transactions!F:F,Transactions!D:D,Accounts!A56,Transactions!A:A,"&lt;01/5/12",Transactions!A:A,"&gt;31/3/12")</f>
        <v>0</v>
      </c>
      <c r="G56" s="2">
        <f>SUMIFS(Transactions!F:F,Transactions!D:D,Accounts!A56,Transactions!A:A,"&lt;01/6/12",Transactions!A:A,"&gt;30/4/12")</f>
        <v>0</v>
      </c>
      <c r="H56" s="2">
        <f>SUMIFS(Transactions!F:F,Transactions!D:D,Accounts!A56,Transactions!A:A,"&lt;01/7/12",Transactions!A:A,"&gt;31/5/12")</f>
        <v>0</v>
      </c>
      <c r="I56" s="2">
        <f>SUMIFS(Transactions!F:F,Transactions!D:D,Accounts!A56,Transactions!A:A,"&lt;01/08/12",Transactions!A:A,"&gt;30/6/12")</f>
        <v>0</v>
      </c>
      <c r="J56" s="2">
        <f>SUMIFS(Transactions!F:F,Transactions!D:D,Accounts!A56,Transactions!A:A,"&lt;01/09/12",Transactions!A:A,"&gt;31/7/12")</f>
        <v>0</v>
      </c>
      <c r="K56" s="2">
        <f>SUMIFS(Transactions!F:F,Transactions!D:D,Accounts!A56,Transactions!A:A,"&lt;01/10/12",Transactions!A:A,"&gt;31/8/12")</f>
        <v>0</v>
      </c>
      <c r="L56" s="2">
        <f>SUMIFS(Transactions!F:F,Transactions!D:D,Accounts!A56,Transactions!A:A,"&lt;01/11/12",Transactions!A:A,"&gt;30/9/12")</f>
        <v>0</v>
      </c>
      <c r="M56" s="2">
        <f>SUMIFS(Transactions!F:F,Transactions!D:D,Accounts!A56,Transactions!A:A,"&lt;01/12/12",Transactions!A:A,"&gt;31/10/12")</f>
        <v>0</v>
      </c>
      <c r="N56" s="2">
        <f>SUMIFS(Transactions!F:F,Transactions!D:D,Accounts!A56,Transactions!A:A,"&lt;01/1/13",Transactions!A:A,"&gt;30/11/12")</f>
        <v>0</v>
      </c>
      <c r="O56" s="2">
        <f>SUMIFS(Transactions!F:F,Transactions!D:D,Accounts!A56,Transactions!A:A,"&lt;01/2/13",Transactions!A:A,"&gt;31/12/12")</f>
        <v>0</v>
      </c>
      <c r="P56" s="2">
        <f>SUMIFS(Transactions!F:F,Transactions!D:D,Accounts!A56,Transactions!A:A,"&lt;01/3/13",Transactions!A:A,"&gt;31/1/13")</f>
        <v>0</v>
      </c>
      <c r="Q56" s="2">
        <f>SUMIFS(Transactions!F:F,Transactions!D:D,Accounts!A56,Transactions!A:A,"&lt;01/4/13",Transactions!A:A,"&gt;28/2/13")</f>
        <v>0</v>
      </c>
    </row>
    <row r="57" spans="1:17" x14ac:dyDescent="0.2">
      <c r="A57" s="75">
        <v>419</v>
      </c>
      <c r="C57" s="5" t="s">
        <v>13</v>
      </c>
      <c r="E57" s="11">
        <f t="shared" si="0"/>
        <v>0</v>
      </c>
      <c r="F57" s="2">
        <f>SUMIFS(Transactions!F:F,Transactions!D:D,Accounts!A57,Transactions!A:A,"&lt;01/5/12",Transactions!A:A,"&gt;31/3/12")</f>
        <v>0</v>
      </c>
      <c r="G57" s="2">
        <f>SUMIFS(Transactions!F:F,Transactions!D:D,Accounts!A57,Transactions!A:A,"&lt;01/6/12",Transactions!A:A,"&gt;30/4/12")</f>
        <v>0</v>
      </c>
      <c r="H57" s="2">
        <f>SUMIFS(Transactions!F:F,Transactions!D:D,Accounts!A57,Transactions!A:A,"&lt;01/7/12",Transactions!A:A,"&gt;31/5/12")</f>
        <v>0</v>
      </c>
      <c r="I57" s="2">
        <f>SUMIFS(Transactions!F:F,Transactions!D:D,Accounts!A57,Transactions!A:A,"&lt;01/08/12",Transactions!A:A,"&gt;30/6/12")</f>
        <v>0</v>
      </c>
      <c r="J57" s="2">
        <f>SUMIFS(Transactions!F:F,Transactions!D:D,Accounts!A57,Transactions!A:A,"&lt;01/09/12",Transactions!A:A,"&gt;31/7/12")</f>
        <v>0</v>
      </c>
      <c r="K57" s="2">
        <f>SUMIFS(Transactions!F:F,Transactions!D:D,Accounts!A57,Transactions!A:A,"&lt;01/10/12",Transactions!A:A,"&gt;31/8/12")</f>
        <v>0</v>
      </c>
      <c r="L57" s="2">
        <f>SUMIFS(Transactions!F:F,Transactions!D:D,Accounts!A57,Transactions!A:A,"&lt;01/11/12",Transactions!A:A,"&gt;30/9/12")</f>
        <v>0</v>
      </c>
      <c r="M57" s="2">
        <f>SUMIFS(Transactions!F:F,Transactions!D:D,Accounts!A57,Transactions!A:A,"&lt;01/12/12",Transactions!A:A,"&gt;31/10/12")</f>
        <v>0</v>
      </c>
      <c r="N57" s="2">
        <f>SUMIFS(Transactions!F:F,Transactions!D:D,Accounts!A57,Transactions!A:A,"&lt;01/1/13",Transactions!A:A,"&gt;30/11/12")</f>
        <v>0</v>
      </c>
      <c r="O57" s="2">
        <f>SUMIFS(Transactions!F:F,Transactions!D:D,Accounts!A57,Transactions!A:A,"&lt;01/2/13",Transactions!A:A,"&gt;31/12/12")</f>
        <v>0</v>
      </c>
      <c r="P57" s="2">
        <f>SUMIFS(Transactions!F:F,Transactions!D:D,Accounts!A57,Transactions!A:A,"&lt;01/3/13",Transactions!A:A,"&gt;31/1/13")</f>
        <v>0</v>
      </c>
      <c r="Q57" s="2">
        <f>SUMIFS(Transactions!F:F,Transactions!D:D,Accounts!A57,Transactions!A:A,"&lt;01/4/13",Transactions!A:A,"&gt;28/2/13")</f>
        <v>0</v>
      </c>
    </row>
    <row r="58" spans="1:17" x14ac:dyDescent="0.2">
      <c r="A58" s="75">
        <v>420</v>
      </c>
      <c r="C58" s="5" t="s">
        <v>13</v>
      </c>
      <c r="E58" s="11">
        <f t="shared" si="0"/>
        <v>0</v>
      </c>
      <c r="F58" s="2">
        <f>SUMIFS(Transactions!F:F,Transactions!D:D,Accounts!A58,Transactions!A:A,"&lt;01/5/12",Transactions!A:A,"&gt;31/3/12")</f>
        <v>0</v>
      </c>
      <c r="G58" s="2">
        <f>SUMIFS(Transactions!F:F,Transactions!D:D,Accounts!A58,Transactions!A:A,"&lt;01/6/12",Transactions!A:A,"&gt;30/4/12")</f>
        <v>0</v>
      </c>
      <c r="H58" s="2">
        <f>SUMIFS(Transactions!F:F,Transactions!D:D,Accounts!A58,Transactions!A:A,"&lt;01/7/12",Transactions!A:A,"&gt;31/5/12")</f>
        <v>0</v>
      </c>
      <c r="I58" s="2">
        <f>SUMIFS(Transactions!F:F,Transactions!D:D,Accounts!A58,Transactions!A:A,"&lt;01/08/12",Transactions!A:A,"&gt;30/6/12")</f>
        <v>0</v>
      </c>
      <c r="J58" s="2">
        <f>SUMIFS(Transactions!F:F,Transactions!D:D,Accounts!A58,Transactions!A:A,"&lt;01/09/12",Transactions!A:A,"&gt;31/7/12")</f>
        <v>0</v>
      </c>
      <c r="K58" s="2">
        <f>SUMIFS(Transactions!F:F,Transactions!D:D,Accounts!A58,Transactions!A:A,"&lt;01/10/12",Transactions!A:A,"&gt;31/8/12")</f>
        <v>0</v>
      </c>
      <c r="L58" s="2">
        <f>SUMIFS(Transactions!F:F,Transactions!D:D,Accounts!A58,Transactions!A:A,"&lt;01/11/12",Transactions!A:A,"&gt;30/9/12")</f>
        <v>0</v>
      </c>
      <c r="M58" s="2">
        <f>SUMIFS(Transactions!F:F,Transactions!D:D,Accounts!A58,Transactions!A:A,"&lt;01/12/12",Transactions!A:A,"&gt;31/10/12")</f>
        <v>0</v>
      </c>
      <c r="N58" s="2">
        <f>SUMIFS(Transactions!F:F,Transactions!D:D,Accounts!A58,Transactions!A:A,"&lt;01/1/13",Transactions!A:A,"&gt;30/11/12")</f>
        <v>0</v>
      </c>
      <c r="O58" s="2">
        <f>SUMIFS(Transactions!F:F,Transactions!D:D,Accounts!A58,Transactions!A:A,"&lt;01/2/13",Transactions!A:A,"&gt;31/12/12")</f>
        <v>0</v>
      </c>
      <c r="P58" s="2">
        <f>SUMIFS(Transactions!F:F,Transactions!D:D,Accounts!A58,Transactions!A:A,"&lt;01/3/13",Transactions!A:A,"&gt;31/1/13")</f>
        <v>0</v>
      </c>
      <c r="Q58" s="2">
        <f>SUMIFS(Transactions!F:F,Transactions!D:D,Accounts!A58,Transactions!A:A,"&lt;01/4/13",Transactions!A:A,"&gt;28/2/13")</f>
        <v>0</v>
      </c>
    </row>
    <row r="59" spans="1:17" x14ac:dyDescent="0.2">
      <c r="A59" s="75">
        <v>421</v>
      </c>
      <c r="C59" s="5" t="s">
        <v>13</v>
      </c>
      <c r="E59" s="11">
        <f t="shared" si="0"/>
        <v>0</v>
      </c>
      <c r="F59" s="2">
        <f>SUMIFS(Transactions!F:F,Transactions!D:D,Accounts!A59,Transactions!A:A,"&lt;01/5/12",Transactions!A:A,"&gt;31/3/12")</f>
        <v>0</v>
      </c>
      <c r="G59" s="2">
        <f>SUMIFS(Transactions!F:F,Transactions!D:D,Accounts!A59,Transactions!A:A,"&lt;01/6/12",Transactions!A:A,"&gt;30/4/12")</f>
        <v>0</v>
      </c>
      <c r="H59" s="2">
        <f>SUMIFS(Transactions!F:F,Transactions!D:D,Accounts!A59,Transactions!A:A,"&lt;01/7/12",Transactions!A:A,"&gt;31/5/12")</f>
        <v>0</v>
      </c>
      <c r="I59" s="2">
        <f>SUMIFS(Transactions!F:F,Transactions!D:D,Accounts!A59,Transactions!A:A,"&lt;01/08/12",Transactions!A:A,"&gt;30/6/12")</f>
        <v>0</v>
      </c>
      <c r="J59" s="2">
        <f>SUMIFS(Transactions!F:F,Transactions!D:D,Accounts!A59,Transactions!A:A,"&lt;01/09/12",Transactions!A:A,"&gt;31/7/12")</f>
        <v>0</v>
      </c>
      <c r="K59" s="2">
        <f>SUMIFS(Transactions!F:F,Transactions!D:D,Accounts!A59,Transactions!A:A,"&lt;01/10/12",Transactions!A:A,"&gt;31/8/12")</f>
        <v>0</v>
      </c>
      <c r="L59" s="2">
        <f>SUMIFS(Transactions!F:F,Transactions!D:D,Accounts!A59,Transactions!A:A,"&lt;01/11/12",Transactions!A:A,"&gt;30/9/12")</f>
        <v>0</v>
      </c>
      <c r="M59" s="2">
        <f>SUMIFS(Transactions!F:F,Transactions!D:D,Accounts!A59,Transactions!A:A,"&lt;01/12/12",Transactions!A:A,"&gt;31/10/12")</f>
        <v>0</v>
      </c>
      <c r="N59" s="2">
        <f>SUMIFS(Transactions!F:F,Transactions!D:D,Accounts!A59,Transactions!A:A,"&lt;01/1/13",Transactions!A:A,"&gt;30/11/12")</f>
        <v>0</v>
      </c>
      <c r="O59" s="2">
        <f>SUMIFS(Transactions!F:F,Transactions!D:D,Accounts!A59,Transactions!A:A,"&lt;01/2/13",Transactions!A:A,"&gt;31/12/12")</f>
        <v>0</v>
      </c>
      <c r="P59" s="2">
        <f>SUMIFS(Transactions!F:F,Transactions!D:D,Accounts!A59,Transactions!A:A,"&lt;01/3/13",Transactions!A:A,"&gt;31/1/13")</f>
        <v>0</v>
      </c>
      <c r="Q59" s="2">
        <f>SUMIFS(Transactions!F:F,Transactions!D:D,Accounts!A59,Transactions!A:A,"&lt;01/4/13",Transactions!A:A,"&gt;28/2/13")</f>
        <v>0</v>
      </c>
    </row>
    <row r="60" spans="1:17" x14ac:dyDescent="0.2">
      <c r="A60" s="75">
        <v>422</v>
      </c>
      <c r="C60" s="5" t="s">
        <v>13</v>
      </c>
      <c r="E60" s="11">
        <f t="shared" si="0"/>
        <v>0</v>
      </c>
      <c r="F60" s="2">
        <f>SUMIFS(Transactions!F:F,Transactions!D:D,Accounts!A60,Transactions!A:A,"&lt;01/5/12",Transactions!A:A,"&gt;31/3/12")</f>
        <v>0</v>
      </c>
      <c r="G60" s="2">
        <f>SUMIFS(Transactions!F:F,Transactions!D:D,Accounts!A60,Transactions!A:A,"&lt;01/6/12",Transactions!A:A,"&gt;30/4/12")</f>
        <v>0</v>
      </c>
      <c r="H60" s="2">
        <f>SUMIFS(Transactions!F:F,Transactions!D:D,Accounts!A60,Transactions!A:A,"&lt;01/7/12",Transactions!A:A,"&gt;31/5/12")</f>
        <v>0</v>
      </c>
      <c r="I60" s="2">
        <f>SUMIFS(Transactions!F:F,Transactions!D:D,Accounts!A60,Transactions!A:A,"&lt;01/08/12",Transactions!A:A,"&gt;30/6/12")</f>
        <v>0</v>
      </c>
      <c r="J60" s="2">
        <f>SUMIFS(Transactions!F:F,Transactions!D:D,Accounts!A60,Transactions!A:A,"&lt;01/09/12",Transactions!A:A,"&gt;31/7/12")</f>
        <v>0</v>
      </c>
      <c r="K60" s="2">
        <f>SUMIFS(Transactions!F:F,Transactions!D:D,Accounts!A60,Transactions!A:A,"&lt;01/10/12",Transactions!A:A,"&gt;31/8/12")</f>
        <v>0</v>
      </c>
      <c r="L60" s="2">
        <f>SUMIFS(Transactions!F:F,Transactions!D:D,Accounts!A60,Transactions!A:A,"&lt;01/11/12",Transactions!A:A,"&gt;30/9/12")</f>
        <v>0</v>
      </c>
      <c r="M60" s="2">
        <f>SUMIFS(Transactions!F:F,Transactions!D:D,Accounts!A60,Transactions!A:A,"&lt;01/12/12",Transactions!A:A,"&gt;31/10/12")</f>
        <v>0</v>
      </c>
      <c r="N60" s="2">
        <f>SUMIFS(Transactions!F:F,Transactions!D:D,Accounts!A60,Transactions!A:A,"&lt;01/1/13",Transactions!A:A,"&gt;30/11/12")</f>
        <v>0</v>
      </c>
      <c r="O60" s="2">
        <f>SUMIFS(Transactions!F:F,Transactions!D:D,Accounts!A60,Transactions!A:A,"&lt;01/2/13",Transactions!A:A,"&gt;31/12/12")</f>
        <v>0</v>
      </c>
      <c r="P60" s="2">
        <f>SUMIFS(Transactions!F:F,Transactions!D:D,Accounts!A60,Transactions!A:A,"&lt;01/3/13",Transactions!A:A,"&gt;31/1/13")</f>
        <v>0</v>
      </c>
      <c r="Q60" s="2">
        <f>SUMIFS(Transactions!F:F,Transactions!D:D,Accounts!A60,Transactions!A:A,"&lt;01/4/13",Transactions!A:A,"&gt;28/2/13")</f>
        <v>0</v>
      </c>
    </row>
    <row r="61" spans="1:17" x14ac:dyDescent="0.2">
      <c r="A61" s="75">
        <v>423</v>
      </c>
      <c r="C61" s="5" t="s">
        <v>13</v>
      </c>
      <c r="E61" s="11">
        <f t="shared" si="0"/>
        <v>0</v>
      </c>
      <c r="F61" s="2">
        <f>SUMIFS(Transactions!F:F,Transactions!D:D,Accounts!A61,Transactions!A:A,"&lt;01/5/12",Transactions!A:A,"&gt;31/3/12")</f>
        <v>0</v>
      </c>
      <c r="G61" s="2">
        <f>SUMIFS(Transactions!F:F,Transactions!D:D,Accounts!A61,Transactions!A:A,"&lt;01/6/12",Transactions!A:A,"&gt;30/4/12")</f>
        <v>0</v>
      </c>
      <c r="H61" s="2">
        <f>SUMIFS(Transactions!F:F,Transactions!D:D,Accounts!A61,Transactions!A:A,"&lt;01/7/12",Transactions!A:A,"&gt;31/5/12")</f>
        <v>0</v>
      </c>
      <c r="I61" s="2">
        <f>SUMIFS(Transactions!F:F,Transactions!D:D,Accounts!A61,Transactions!A:A,"&lt;01/08/12",Transactions!A:A,"&gt;30/6/12")</f>
        <v>0</v>
      </c>
      <c r="J61" s="2">
        <f>SUMIFS(Transactions!F:F,Transactions!D:D,Accounts!A61,Transactions!A:A,"&lt;01/09/12",Transactions!A:A,"&gt;31/7/12")</f>
        <v>0</v>
      </c>
      <c r="K61" s="2">
        <f>SUMIFS(Transactions!F:F,Transactions!D:D,Accounts!A61,Transactions!A:A,"&lt;01/10/12",Transactions!A:A,"&gt;31/8/12")</f>
        <v>0</v>
      </c>
      <c r="L61" s="2">
        <f>SUMIFS(Transactions!F:F,Transactions!D:D,Accounts!A61,Transactions!A:A,"&lt;01/11/12",Transactions!A:A,"&gt;30/9/12")</f>
        <v>0</v>
      </c>
      <c r="M61" s="2">
        <f>SUMIFS(Transactions!F:F,Transactions!D:D,Accounts!A61,Transactions!A:A,"&lt;01/12/12",Transactions!A:A,"&gt;31/10/12")</f>
        <v>0</v>
      </c>
      <c r="N61" s="2">
        <f>SUMIFS(Transactions!F:F,Transactions!D:D,Accounts!A61,Transactions!A:A,"&lt;01/1/13",Transactions!A:A,"&gt;30/11/12")</f>
        <v>0</v>
      </c>
      <c r="O61" s="2">
        <f>SUMIFS(Transactions!F:F,Transactions!D:D,Accounts!A61,Transactions!A:A,"&lt;01/2/13",Transactions!A:A,"&gt;31/12/12")</f>
        <v>0</v>
      </c>
      <c r="P61" s="2">
        <f>SUMIFS(Transactions!F:F,Transactions!D:D,Accounts!A61,Transactions!A:A,"&lt;01/3/13",Transactions!A:A,"&gt;31/1/13")</f>
        <v>0</v>
      </c>
      <c r="Q61" s="2">
        <f>SUMIFS(Transactions!F:F,Transactions!D:D,Accounts!A61,Transactions!A:A,"&lt;01/4/13",Transactions!A:A,"&gt;28/2/13")</f>
        <v>0</v>
      </c>
    </row>
    <row r="62" spans="1:17" x14ac:dyDescent="0.2">
      <c r="A62" s="75">
        <v>424</v>
      </c>
      <c r="C62" s="5" t="s">
        <v>13</v>
      </c>
      <c r="E62" s="11">
        <f t="shared" si="0"/>
        <v>0</v>
      </c>
      <c r="F62" s="2">
        <f>SUMIFS(Transactions!F:F,Transactions!D:D,Accounts!A62,Transactions!A:A,"&lt;01/5/12",Transactions!A:A,"&gt;31/3/12")</f>
        <v>0</v>
      </c>
      <c r="G62" s="2">
        <f>SUMIFS(Transactions!F:F,Transactions!D:D,Accounts!A62,Transactions!A:A,"&lt;01/6/12",Transactions!A:A,"&gt;30/4/12")</f>
        <v>0</v>
      </c>
      <c r="H62" s="2">
        <f>SUMIFS(Transactions!F:F,Transactions!D:D,Accounts!A62,Transactions!A:A,"&lt;01/7/12",Transactions!A:A,"&gt;31/5/12")</f>
        <v>0</v>
      </c>
      <c r="I62" s="2">
        <f>SUMIFS(Transactions!F:F,Transactions!D:D,Accounts!A62,Transactions!A:A,"&lt;01/08/12",Transactions!A:A,"&gt;30/6/12")</f>
        <v>0</v>
      </c>
      <c r="J62" s="2">
        <f>SUMIFS(Transactions!F:F,Transactions!D:D,Accounts!A62,Transactions!A:A,"&lt;01/09/12",Transactions!A:A,"&gt;31/7/12")</f>
        <v>0</v>
      </c>
      <c r="K62" s="2">
        <f>SUMIFS(Transactions!F:F,Transactions!D:D,Accounts!A62,Transactions!A:A,"&lt;01/10/12",Transactions!A:A,"&gt;31/8/12")</f>
        <v>0</v>
      </c>
      <c r="L62" s="2">
        <f>SUMIFS(Transactions!F:F,Transactions!D:D,Accounts!A62,Transactions!A:A,"&lt;01/11/12",Transactions!A:A,"&gt;30/9/12")</f>
        <v>0</v>
      </c>
      <c r="M62" s="2">
        <f>SUMIFS(Transactions!F:F,Transactions!D:D,Accounts!A62,Transactions!A:A,"&lt;01/12/12",Transactions!A:A,"&gt;31/10/12")</f>
        <v>0</v>
      </c>
      <c r="N62" s="2">
        <f>SUMIFS(Transactions!F:F,Transactions!D:D,Accounts!A62,Transactions!A:A,"&lt;01/1/13",Transactions!A:A,"&gt;30/11/12")</f>
        <v>0</v>
      </c>
      <c r="O62" s="2">
        <f>SUMIFS(Transactions!F:F,Transactions!D:D,Accounts!A62,Transactions!A:A,"&lt;01/2/13",Transactions!A:A,"&gt;31/12/12")</f>
        <v>0</v>
      </c>
      <c r="P62" s="2">
        <f>SUMIFS(Transactions!F:F,Transactions!D:D,Accounts!A62,Transactions!A:A,"&lt;01/3/13",Transactions!A:A,"&gt;31/1/13")</f>
        <v>0</v>
      </c>
      <c r="Q62" s="2">
        <f>SUMIFS(Transactions!F:F,Transactions!D:D,Accounts!A62,Transactions!A:A,"&lt;01/4/13",Transactions!A:A,"&gt;28/2/13")</f>
        <v>0</v>
      </c>
    </row>
    <row r="63" spans="1:17" x14ac:dyDescent="0.2">
      <c r="A63" s="75">
        <v>425</v>
      </c>
      <c r="C63" s="5" t="s">
        <v>13</v>
      </c>
      <c r="E63" s="11">
        <f t="shared" si="0"/>
        <v>0</v>
      </c>
      <c r="F63" s="2">
        <f>SUMIFS(Transactions!F:F,Transactions!D:D,Accounts!A63,Transactions!A:A,"&lt;01/5/12",Transactions!A:A,"&gt;31/3/12")</f>
        <v>0</v>
      </c>
      <c r="G63" s="2">
        <f>SUMIFS(Transactions!F:F,Transactions!D:D,Accounts!A63,Transactions!A:A,"&lt;01/6/12",Transactions!A:A,"&gt;30/4/12")</f>
        <v>0</v>
      </c>
      <c r="H63" s="2">
        <f>SUMIFS(Transactions!F:F,Transactions!D:D,Accounts!A63,Transactions!A:A,"&lt;01/7/12",Transactions!A:A,"&gt;31/5/12")</f>
        <v>0</v>
      </c>
      <c r="I63" s="2">
        <f>SUMIFS(Transactions!F:F,Transactions!D:D,Accounts!A63,Transactions!A:A,"&lt;01/08/12",Transactions!A:A,"&gt;30/6/12")</f>
        <v>0</v>
      </c>
      <c r="J63" s="2">
        <f>SUMIFS(Transactions!F:F,Transactions!D:D,Accounts!A63,Transactions!A:A,"&lt;01/09/12",Transactions!A:A,"&gt;31/7/12")</f>
        <v>0</v>
      </c>
      <c r="K63" s="2">
        <f>SUMIFS(Transactions!F:F,Transactions!D:D,Accounts!A63,Transactions!A:A,"&lt;01/10/12",Transactions!A:A,"&gt;31/8/12")</f>
        <v>0</v>
      </c>
      <c r="L63" s="2">
        <f>SUMIFS(Transactions!F:F,Transactions!D:D,Accounts!A63,Transactions!A:A,"&lt;01/11/12",Transactions!A:A,"&gt;30/9/12")</f>
        <v>0</v>
      </c>
      <c r="M63" s="2">
        <f>SUMIFS(Transactions!F:F,Transactions!D:D,Accounts!A63,Transactions!A:A,"&lt;01/12/12",Transactions!A:A,"&gt;31/10/12")</f>
        <v>0</v>
      </c>
      <c r="N63" s="2">
        <f>SUMIFS(Transactions!F:F,Transactions!D:D,Accounts!A63,Transactions!A:A,"&lt;01/1/13",Transactions!A:A,"&gt;30/11/12")</f>
        <v>0</v>
      </c>
      <c r="O63" s="2">
        <f>SUMIFS(Transactions!F:F,Transactions!D:D,Accounts!A63,Transactions!A:A,"&lt;01/2/13",Transactions!A:A,"&gt;31/12/12")</f>
        <v>0</v>
      </c>
      <c r="P63" s="2">
        <f>SUMIFS(Transactions!F:F,Transactions!D:D,Accounts!A63,Transactions!A:A,"&lt;01/3/13",Transactions!A:A,"&gt;31/1/13")</f>
        <v>0</v>
      </c>
      <c r="Q63" s="2">
        <f>SUMIFS(Transactions!F:F,Transactions!D:D,Accounts!A63,Transactions!A:A,"&lt;01/4/13",Transactions!A:A,"&gt;28/2/13")</f>
        <v>0</v>
      </c>
    </row>
    <row r="64" spans="1:17" x14ac:dyDescent="0.2">
      <c r="A64" s="75">
        <v>426</v>
      </c>
      <c r="C64" s="5" t="s">
        <v>13</v>
      </c>
      <c r="E64" s="11">
        <f t="shared" si="0"/>
        <v>0</v>
      </c>
      <c r="F64" s="2">
        <f>SUMIFS(Transactions!F:F,Transactions!D:D,Accounts!A64,Transactions!A:A,"&lt;01/5/12",Transactions!A:A,"&gt;31/3/12")</f>
        <v>0</v>
      </c>
      <c r="G64" s="2">
        <f>SUMIFS(Transactions!F:F,Transactions!D:D,Accounts!A64,Transactions!A:A,"&lt;01/6/12",Transactions!A:A,"&gt;30/4/12")</f>
        <v>0</v>
      </c>
      <c r="H64" s="2">
        <f>SUMIFS(Transactions!F:F,Transactions!D:D,Accounts!A64,Transactions!A:A,"&lt;01/7/12",Transactions!A:A,"&gt;31/5/12")</f>
        <v>0</v>
      </c>
      <c r="I64" s="2">
        <f>SUMIFS(Transactions!F:F,Transactions!D:D,Accounts!A64,Transactions!A:A,"&lt;01/08/12",Transactions!A:A,"&gt;30/6/12")</f>
        <v>0</v>
      </c>
      <c r="J64" s="2">
        <f>SUMIFS(Transactions!F:F,Transactions!D:D,Accounts!A64,Transactions!A:A,"&lt;01/09/12",Transactions!A:A,"&gt;31/7/12")</f>
        <v>0</v>
      </c>
      <c r="K64" s="2">
        <f>SUMIFS(Transactions!F:F,Transactions!D:D,Accounts!A64,Transactions!A:A,"&lt;01/10/12",Transactions!A:A,"&gt;31/8/12")</f>
        <v>0</v>
      </c>
      <c r="L64" s="2">
        <f>SUMIFS(Transactions!F:F,Transactions!D:D,Accounts!A64,Transactions!A:A,"&lt;01/11/12",Transactions!A:A,"&gt;30/9/12")</f>
        <v>0</v>
      </c>
      <c r="M64" s="2">
        <f>SUMIFS(Transactions!F:F,Transactions!D:D,Accounts!A64,Transactions!A:A,"&lt;01/12/12",Transactions!A:A,"&gt;31/10/12")</f>
        <v>0</v>
      </c>
      <c r="N64" s="2">
        <f>SUMIFS(Transactions!F:F,Transactions!D:D,Accounts!A64,Transactions!A:A,"&lt;01/1/13",Transactions!A:A,"&gt;30/11/12")</f>
        <v>0</v>
      </c>
      <c r="O64" s="2">
        <f>SUMIFS(Transactions!F:F,Transactions!D:D,Accounts!A64,Transactions!A:A,"&lt;01/2/13",Transactions!A:A,"&gt;31/12/12")</f>
        <v>0</v>
      </c>
      <c r="P64" s="2">
        <f>SUMIFS(Transactions!F:F,Transactions!D:D,Accounts!A64,Transactions!A:A,"&lt;01/3/13",Transactions!A:A,"&gt;31/1/13")</f>
        <v>0</v>
      </c>
      <c r="Q64" s="2">
        <f>SUMIFS(Transactions!F:F,Transactions!D:D,Accounts!A64,Transactions!A:A,"&lt;01/4/13",Transactions!A:A,"&gt;28/2/13")</f>
        <v>0</v>
      </c>
    </row>
    <row r="65" spans="1:17" x14ac:dyDescent="0.2">
      <c r="A65" s="75">
        <v>427</v>
      </c>
      <c r="C65" s="5" t="s">
        <v>13</v>
      </c>
      <c r="E65" s="11">
        <f t="shared" si="0"/>
        <v>0</v>
      </c>
      <c r="F65" s="2">
        <f>SUMIFS(Transactions!F:F,Transactions!D:D,Accounts!A65,Transactions!A:A,"&lt;01/5/12",Transactions!A:A,"&gt;31/3/12")</f>
        <v>0</v>
      </c>
      <c r="G65" s="2">
        <f>SUMIFS(Transactions!F:F,Transactions!D:D,Accounts!A65,Transactions!A:A,"&lt;01/6/12",Transactions!A:A,"&gt;30/4/12")</f>
        <v>0</v>
      </c>
      <c r="H65" s="2">
        <f>SUMIFS(Transactions!F:F,Transactions!D:D,Accounts!A65,Transactions!A:A,"&lt;01/7/12",Transactions!A:A,"&gt;31/5/12")</f>
        <v>0</v>
      </c>
      <c r="I65" s="2">
        <f>SUMIFS(Transactions!F:F,Transactions!D:D,Accounts!A65,Transactions!A:A,"&lt;01/08/12",Transactions!A:A,"&gt;30/6/12")</f>
        <v>0</v>
      </c>
      <c r="J65" s="2">
        <f>SUMIFS(Transactions!F:F,Transactions!D:D,Accounts!A65,Transactions!A:A,"&lt;01/09/12",Transactions!A:A,"&gt;31/7/12")</f>
        <v>0</v>
      </c>
      <c r="K65" s="2">
        <f>SUMIFS(Transactions!F:F,Transactions!D:D,Accounts!A65,Transactions!A:A,"&lt;01/10/12",Transactions!A:A,"&gt;31/8/12")</f>
        <v>0</v>
      </c>
      <c r="L65" s="2">
        <f>SUMIFS(Transactions!F:F,Transactions!D:D,Accounts!A65,Transactions!A:A,"&lt;01/11/12",Transactions!A:A,"&gt;30/9/12")</f>
        <v>0</v>
      </c>
      <c r="M65" s="2">
        <f>SUMIFS(Transactions!F:F,Transactions!D:D,Accounts!A65,Transactions!A:A,"&lt;01/12/12",Transactions!A:A,"&gt;31/10/12")</f>
        <v>0</v>
      </c>
      <c r="N65" s="2">
        <f>SUMIFS(Transactions!F:F,Transactions!D:D,Accounts!A65,Transactions!A:A,"&lt;01/1/13",Transactions!A:A,"&gt;30/11/12")</f>
        <v>0</v>
      </c>
      <c r="O65" s="2">
        <f>SUMIFS(Transactions!F:F,Transactions!D:D,Accounts!A65,Transactions!A:A,"&lt;01/2/13",Transactions!A:A,"&gt;31/12/12")</f>
        <v>0</v>
      </c>
      <c r="P65" s="2">
        <f>SUMIFS(Transactions!F:F,Transactions!D:D,Accounts!A65,Transactions!A:A,"&lt;01/3/13",Transactions!A:A,"&gt;31/1/13")</f>
        <v>0</v>
      </c>
      <c r="Q65" s="2">
        <f>SUMIFS(Transactions!F:F,Transactions!D:D,Accounts!A65,Transactions!A:A,"&lt;01/4/13",Transactions!A:A,"&gt;28/2/13")</f>
        <v>0</v>
      </c>
    </row>
    <row r="66" spans="1:17" x14ac:dyDescent="0.2">
      <c r="A66" s="75">
        <v>428</v>
      </c>
      <c r="C66" s="5" t="s">
        <v>13</v>
      </c>
      <c r="E66" s="11">
        <f t="shared" si="0"/>
        <v>0</v>
      </c>
      <c r="F66" s="2">
        <f>SUMIFS(Transactions!F:F,Transactions!D:D,Accounts!A66,Transactions!A:A,"&lt;01/5/12",Transactions!A:A,"&gt;31/3/12")</f>
        <v>0</v>
      </c>
      <c r="G66" s="2">
        <f>SUMIFS(Transactions!F:F,Transactions!D:D,Accounts!A66,Transactions!A:A,"&lt;01/6/12",Transactions!A:A,"&gt;30/4/12")</f>
        <v>0</v>
      </c>
      <c r="H66" s="2">
        <f>SUMIFS(Transactions!F:F,Transactions!D:D,Accounts!A66,Transactions!A:A,"&lt;01/7/12",Transactions!A:A,"&gt;31/5/12")</f>
        <v>0</v>
      </c>
      <c r="I66" s="2">
        <f>SUMIFS(Transactions!F:F,Transactions!D:D,Accounts!A66,Transactions!A:A,"&lt;01/08/12",Transactions!A:A,"&gt;30/6/12")</f>
        <v>0</v>
      </c>
      <c r="J66" s="2">
        <f>SUMIFS(Transactions!F:F,Transactions!D:D,Accounts!A66,Transactions!A:A,"&lt;01/09/12",Transactions!A:A,"&gt;31/7/12")</f>
        <v>0</v>
      </c>
      <c r="K66" s="2">
        <f>SUMIFS(Transactions!F:F,Transactions!D:D,Accounts!A66,Transactions!A:A,"&lt;01/10/12",Transactions!A:A,"&gt;31/8/12")</f>
        <v>0</v>
      </c>
      <c r="L66" s="2">
        <f>SUMIFS(Transactions!F:F,Transactions!D:D,Accounts!A66,Transactions!A:A,"&lt;01/11/12",Transactions!A:A,"&gt;30/9/12")</f>
        <v>0</v>
      </c>
      <c r="M66" s="2">
        <f>SUMIFS(Transactions!F:F,Transactions!D:D,Accounts!A66,Transactions!A:A,"&lt;01/12/12",Transactions!A:A,"&gt;31/10/12")</f>
        <v>0</v>
      </c>
      <c r="N66" s="2">
        <f>SUMIFS(Transactions!F:F,Transactions!D:D,Accounts!A66,Transactions!A:A,"&lt;01/1/13",Transactions!A:A,"&gt;30/11/12")</f>
        <v>0</v>
      </c>
      <c r="O66" s="2">
        <f>SUMIFS(Transactions!F:F,Transactions!D:D,Accounts!A66,Transactions!A:A,"&lt;01/2/13",Transactions!A:A,"&gt;31/12/12")</f>
        <v>0</v>
      </c>
      <c r="P66" s="2">
        <f>SUMIFS(Transactions!F:F,Transactions!D:D,Accounts!A66,Transactions!A:A,"&lt;01/3/13",Transactions!A:A,"&gt;31/1/13")</f>
        <v>0</v>
      </c>
      <c r="Q66" s="2">
        <f>SUMIFS(Transactions!F:F,Transactions!D:D,Accounts!A66,Transactions!A:A,"&lt;01/4/13",Transactions!A:A,"&gt;28/2/13")</f>
        <v>0</v>
      </c>
    </row>
    <row r="67" spans="1:17" x14ac:dyDescent="0.2">
      <c r="A67" s="75">
        <v>429</v>
      </c>
      <c r="C67" s="5" t="s">
        <v>13</v>
      </c>
      <c r="E67" s="11">
        <f t="shared" ref="E67:E119" si="1">SUM(F67:Q67)</f>
        <v>0</v>
      </c>
      <c r="F67" s="2">
        <f>SUMIFS(Transactions!F:F,Transactions!D:D,Accounts!A67,Transactions!A:A,"&lt;01/5/12",Transactions!A:A,"&gt;31/3/12")</f>
        <v>0</v>
      </c>
      <c r="G67" s="2">
        <f>SUMIFS(Transactions!F:F,Transactions!D:D,Accounts!A67,Transactions!A:A,"&lt;01/6/12",Transactions!A:A,"&gt;30/4/12")</f>
        <v>0</v>
      </c>
      <c r="H67" s="2">
        <f>SUMIFS(Transactions!F:F,Transactions!D:D,Accounts!A67,Transactions!A:A,"&lt;01/7/12",Transactions!A:A,"&gt;31/5/12")</f>
        <v>0</v>
      </c>
      <c r="I67" s="2">
        <f>SUMIFS(Transactions!F:F,Transactions!D:D,Accounts!A67,Transactions!A:A,"&lt;01/08/12",Transactions!A:A,"&gt;30/6/12")</f>
        <v>0</v>
      </c>
      <c r="J67" s="2">
        <f>SUMIFS(Transactions!F:F,Transactions!D:D,Accounts!A67,Transactions!A:A,"&lt;01/09/12",Transactions!A:A,"&gt;31/7/12")</f>
        <v>0</v>
      </c>
      <c r="K67" s="2">
        <f>SUMIFS(Transactions!F:F,Transactions!D:D,Accounts!A67,Transactions!A:A,"&lt;01/10/12",Transactions!A:A,"&gt;31/8/12")</f>
        <v>0</v>
      </c>
      <c r="L67" s="2">
        <f>SUMIFS(Transactions!F:F,Transactions!D:D,Accounts!A67,Transactions!A:A,"&lt;01/11/12",Transactions!A:A,"&gt;30/9/12")</f>
        <v>0</v>
      </c>
      <c r="M67" s="2">
        <f>SUMIFS(Transactions!F:F,Transactions!D:D,Accounts!A67,Transactions!A:A,"&lt;01/12/12",Transactions!A:A,"&gt;31/10/12")</f>
        <v>0</v>
      </c>
      <c r="N67" s="2">
        <f>SUMIFS(Transactions!F:F,Transactions!D:D,Accounts!A67,Transactions!A:A,"&lt;01/1/13",Transactions!A:A,"&gt;30/11/12")</f>
        <v>0</v>
      </c>
      <c r="O67" s="2">
        <f>SUMIFS(Transactions!F:F,Transactions!D:D,Accounts!A67,Transactions!A:A,"&lt;01/2/13",Transactions!A:A,"&gt;31/12/12")</f>
        <v>0</v>
      </c>
      <c r="P67" s="2">
        <f>SUMIFS(Transactions!F:F,Transactions!D:D,Accounts!A67,Transactions!A:A,"&lt;01/3/13",Transactions!A:A,"&gt;31/1/13")</f>
        <v>0</v>
      </c>
      <c r="Q67" s="2">
        <f>SUMIFS(Transactions!F:F,Transactions!D:D,Accounts!A67,Transactions!A:A,"&lt;01/4/13",Transactions!A:A,"&gt;28/2/13")</f>
        <v>0</v>
      </c>
    </row>
    <row r="68" spans="1:17" x14ac:dyDescent="0.2">
      <c r="A68" s="75">
        <v>430</v>
      </c>
      <c r="C68" s="5" t="s">
        <v>13</v>
      </c>
      <c r="E68" s="11">
        <f t="shared" si="1"/>
        <v>0</v>
      </c>
      <c r="F68" s="2">
        <f>SUMIFS(Transactions!F:F,Transactions!D:D,Accounts!A68,Transactions!A:A,"&lt;01/5/12",Transactions!A:A,"&gt;31/3/12")</f>
        <v>0</v>
      </c>
      <c r="G68" s="2">
        <f>SUMIFS(Transactions!F:F,Transactions!D:D,Accounts!A68,Transactions!A:A,"&lt;01/6/12",Transactions!A:A,"&gt;30/4/12")</f>
        <v>0</v>
      </c>
      <c r="H68" s="2">
        <f>SUMIFS(Transactions!F:F,Transactions!D:D,Accounts!A68,Transactions!A:A,"&lt;01/7/12",Transactions!A:A,"&gt;31/5/12")</f>
        <v>0</v>
      </c>
      <c r="I68" s="2">
        <f>SUMIFS(Transactions!F:F,Transactions!D:D,Accounts!A68,Transactions!A:A,"&lt;01/08/12",Transactions!A:A,"&gt;30/6/12")</f>
        <v>0</v>
      </c>
      <c r="J68" s="2">
        <f>SUMIFS(Transactions!F:F,Transactions!D:D,Accounts!A68,Transactions!A:A,"&lt;01/09/12",Transactions!A:A,"&gt;31/7/12")</f>
        <v>0</v>
      </c>
      <c r="K68" s="2">
        <f>SUMIFS(Transactions!F:F,Transactions!D:D,Accounts!A68,Transactions!A:A,"&lt;01/10/12",Transactions!A:A,"&gt;31/8/12")</f>
        <v>0</v>
      </c>
      <c r="L68" s="2">
        <f>SUMIFS(Transactions!F:F,Transactions!D:D,Accounts!A68,Transactions!A:A,"&lt;01/11/12",Transactions!A:A,"&gt;30/9/12")</f>
        <v>0</v>
      </c>
      <c r="M68" s="2">
        <f>SUMIFS(Transactions!F:F,Transactions!D:D,Accounts!A68,Transactions!A:A,"&lt;01/12/12",Transactions!A:A,"&gt;31/10/12")</f>
        <v>0</v>
      </c>
      <c r="N68" s="2">
        <f>SUMIFS(Transactions!F:F,Transactions!D:D,Accounts!A68,Transactions!A:A,"&lt;01/1/13",Transactions!A:A,"&gt;30/11/12")</f>
        <v>0</v>
      </c>
      <c r="O68" s="2">
        <f>SUMIFS(Transactions!F:F,Transactions!D:D,Accounts!A68,Transactions!A:A,"&lt;01/2/13",Transactions!A:A,"&gt;31/12/12")</f>
        <v>0</v>
      </c>
      <c r="P68" s="2">
        <f>SUMIFS(Transactions!F:F,Transactions!D:D,Accounts!A68,Transactions!A:A,"&lt;01/3/13",Transactions!A:A,"&gt;31/1/13")</f>
        <v>0</v>
      </c>
      <c r="Q68" s="2">
        <f>SUMIFS(Transactions!F:F,Transactions!D:D,Accounts!A68,Transactions!A:A,"&lt;01/4/13",Transactions!A:A,"&gt;28/2/13")</f>
        <v>0</v>
      </c>
    </row>
    <row r="69" spans="1:17" x14ac:dyDescent="0.2">
      <c r="A69" s="75">
        <v>431</v>
      </c>
      <c r="C69" s="5" t="s">
        <v>13</v>
      </c>
      <c r="E69" s="11">
        <f t="shared" si="1"/>
        <v>0</v>
      </c>
      <c r="F69" s="2">
        <f>SUMIFS(Transactions!F:F,Transactions!D:D,Accounts!A69,Transactions!A:A,"&lt;01/5/12",Transactions!A:A,"&gt;31/3/12")</f>
        <v>0</v>
      </c>
      <c r="G69" s="2">
        <f>SUMIFS(Transactions!F:F,Transactions!D:D,Accounts!A69,Transactions!A:A,"&lt;01/6/12",Transactions!A:A,"&gt;30/4/12")</f>
        <v>0</v>
      </c>
      <c r="H69" s="2">
        <f>SUMIFS(Transactions!F:F,Transactions!D:D,Accounts!A69,Transactions!A:A,"&lt;01/7/12",Transactions!A:A,"&gt;31/5/12")</f>
        <v>0</v>
      </c>
      <c r="I69" s="2">
        <f>SUMIFS(Transactions!F:F,Transactions!D:D,Accounts!A69,Transactions!A:A,"&lt;01/08/12",Transactions!A:A,"&gt;30/6/12")</f>
        <v>0</v>
      </c>
      <c r="J69" s="2">
        <f>SUMIFS(Transactions!F:F,Transactions!D:D,Accounts!A69,Transactions!A:A,"&lt;01/09/12",Transactions!A:A,"&gt;31/7/12")</f>
        <v>0</v>
      </c>
      <c r="K69" s="2">
        <f>SUMIFS(Transactions!F:F,Transactions!D:D,Accounts!A69,Transactions!A:A,"&lt;01/10/12",Transactions!A:A,"&gt;31/8/12")</f>
        <v>0</v>
      </c>
      <c r="L69" s="2">
        <f>SUMIFS(Transactions!F:F,Transactions!D:D,Accounts!A69,Transactions!A:A,"&lt;01/11/12",Transactions!A:A,"&gt;30/9/12")</f>
        <v>0</v>
      </c>
      <c r="M69" s="2">
        <f>SUMIFS(Transactions!F:F,Transactions!D:D,Accounts!A69,Transactions!A:A,"&lt;01/12/12",Transactions!A:A,"&gt;31/10/12")</f>
        <v>0</v>
      </c>
      <c r="N69" s="2">
        <f>SUMIFS(Transactions!F:F,Transactions!D:D,Accounts!A69,Transactions!A:A,"&lt;01/1/13",Transactions!A:A,"&gt;30/11/12")</f>
        <v>0</v>
      </c>
      <c r="O69" s="2">
        <f>SUMIFS(Transactions!F:F,Transactions!D:D,Accounts!A69,Transactions!A:A,"&lt;01/2/13",Transactions!A:A,"&gt;31/12/12")</f>
        <v>0</v>
      </c>
      <c r="P69" s="2">
        <f>SUMIFS(Transactions!F:F,Transactions!D:D,Accounts!A69,Transactions!A:A,"&lt;01/3/13",Transactions!A:A,"&gt;31/1/13")</f>
        <v>0</v>
      </c>
      <c r="Q69" s="2">
        <f>SUMIFS(Transactions!F:F,Transactions!D:D,Accounts!A69,Transactions!A:A,"&lt;01/4/13",Transactions!A:A,"&gt;28/2/13")</f>
        <v>0</v>
      </c>
    </row>
    <row r="70" spans="1:17" x14ac:dyDescent="0.2">
      <c r="A70" s="75">
        <v>432</v>
      </c>
      <c r="C70" s="5" t="s">
        <v>13</v>
      </c>
      <c r="E70" s="11">
        <f t="shared" si="1"/>
        <v>0</v>
      </c>
      <c r="F70" s="2">
        <f>SUMIFS(Transactions!F:F,Transactions!D:D,Accounts!A70,Transactions!A:A,"&lt;01/5/12",Transactions!A:A,"&gt;31/3/12")</f>
        <v>0</v>
      </c>
      <c r="G70" s="2">
        <f>SUMIFS(Transactions!F:F,Transactions!D:D,Accounts!A70,Transactions!A:A,"&lt;01/6/12",Transactions!A:A,"&gt;30/4/12")</f>
        <v>0</v>
      </c>
      <c r="H70" s="2">
        <f>SUMIFS(Transactions!F:F,Transactions!D:D,Accounts!A70,Transactions!A:A,"&lt;01/7/12",Transactions!A:A,"&gt;31/5/12")</f>
        <v>0</v>
      </c>
      <c r="I70" s="2">
        <f>SUMIFS(Transactions!F:F,Transactions!D:D,Accounts!A70,Transactions!A:A,"&lt;01/08/12",Transactions!A:A,"&gt;30/6/12")</f>
        <v>0</v>
      </c>
      <c r="J70" s="2">
        <f>SUMIFS(Transactions!F:F,Transactions!D:D,Accounts!A70,Transactions!A:A,"&lt;01/09/12",Transactions!A:A,"&gt;31/7/12")</f>
        <v>0</v>
      </c>
      <c r="K70" s="2">
        <f>SUMIFS(Transactions!F:F,Transactions!D:D,Accounts!A70,Transactions!A:A,"&lt;01/10/12",Transactions!A:A,"&gt;31/8/12")</f>
        <v>0</v>
      </c>
      <c r="L70" s="2">
        <f>SUMIFS(Transactions!F:F,Transactions!D:D,Accounts!A70,Transactions!A:A,"&lt;01/11/12",Transactions!A:A,"&gt;30/9/12")</f>
        <v>0</v>
      </c>
      <c r="M70" s="2">
        <f>SUMIFS(Transactions!F:F,Transactions!D:D,Accounts!A70,Transactions!A:A,"&lt;01/12/12",Transactions!A:A,"&gt;31/10/12")</f>
        <v>0</v>
      </c>
      <c r="N70" s="2">
        <f>SUMIFS(Transactions!F:F,Transactions!D:D,Accounts!A70,Transactions!A:A,"&lt;01/1/13",Transactions!A:A,"&gt;30/11/12")</f>
        <v>0</v>
      </c>
      <c r="O70" s="2">
        <f>SUMIFS(Transactions!F:F,Transactions!D:D,Accounts!A70,Transactions!A:A,"&lt;01/2/13",Transactions!A:A,"&gt;31/12/12")</f>
        <v>0</v>
      </c>
      <c r="P70" s="2">
        <f>SUMIFS(Transactions!F:F,Transactions!D:D,Accounts!A70,Transactions!A:A,"&lt;01/3/13",Transactions!A:A,"&gt;31/1/13")</f>
        <v>0</v>
      </c>
      <c r="Q70" s="2">
        <f>SUMIFS(Transactions!F:F,Transactions!D:D,Accounts!A70,Transactions!A:A,"&lt;01/4/13",Transactions!A:A,"&gt;28/2/13")</f>
        <v>0</v>
      </c>
    </row>
    <row r="71" spans="1:17" x14ac:dyDescent="0.2">
      <c r="A71" s="75">
        <v>433</v>
      </c>
      <c r="C71" s="5" t="s">
        <v>13</v>
      </c>
      <c r="E71" s="11">
        <f t="shared" si="1"/>
        <v>0</v>
      </c>
      <c r="F71" s="2">
        <f>SUMIFS(Transactions!F:F,Transactions!D:D,Accounts!A71,Transactions!A:A,"&lt;01/5/12",Transactions!A:A,"&gt;31/3/12")</f>
        <v>0</v>
      </c>
      <c r="G71" s="2">
        <f>SUMIFS(Transactions!F:F,Transactions!D:D,Accounts!A71,Transactions!A:A,"&lt;01/6/12",Transactions!A:A,"&gt;30/4/12")</f>
        <v>0</v>
      </c>
      <c r="H71" s="2">
        <f>SUMIFS(Transactions!F:F,Transactions!D:D,Accounts!A71,Transactions!A:A,"&lt;01/7/12",Transactions!A:A,"&gt;31/5/12")</f>
        <v>0</v>
      </c>
      <c r="I71" s="2">
        <f>SUMIFS(Transactions!F:F,Transactions!D:D,Accounts!A71,Transactions!A:A,"&lt;01/08/12",Transactions!A:A,"&gt;30/6/12")</f>
        <v>0</v>
      </c>
      <c r="J71" s="2">
        <f>SUMIFS(Transactions!F:F,Transactions!D:D,Accounts!A71,Transactions!A:A,"&lt;01/09/12",Transactions!A:A,"&gt;31/7/12")</f>
        <v>0</v>
      </c>
      <c r="K71" s="2">
        <f>SUMIFS(Transactions!F:F,Transactions!D:D,Accounts!A71,Transactions!A:A,"&lt;01/10/12",Transactions!A:A,"&gt;31/8/12")</f>
        <v>0</v>
      </c>
      <c r="L71" s="2">
        <f>SUMIFS(Transactions!F:F,Transactions!D:D,Accounts!A71,Transactions!A:A,"&lt;01/11/12",Transactions!A:A,"&gt;30/9/12")</f>
        <v>0</v>
      </c>
      <c r="M71" s="2">
        <f>SUMIFS(Transactions!F:F,Transactions!D:D,Accounts!A71,Transactions!A:A,"&lt;01/12/12",Transactions!A:A,"&gt;31/10/12")</f>
        <v>0</v>
      </c>
      <c r="N71" s="2">
        <f>SUMIFS(Transactions!F:F,Transactions!D:D,Accounts!A71,Transactions!A:A,"&lt;01/1/13",Transactions!A:A,"&gt;30/11/12")</f>
        <v>0</v>
      </c>
      <c r="O71" s="2">
        <f>SUMIFS(Transactions!F:F,Transactions!D:D,Accounts!A71,Transactions!A:A,"&lt;01/2/13",Transactions!A:A,"&gt;31/12/12")</f>
        <v>0</v>
      </c>
      <c r="P71" s="2">
        <f>SUMIFS(Transactions!F:F,Transactions!D:D,Accounts!A71,Transactions!A:A,"&lt;01/3/13",Transactions!A:A,"&gt;31/1/13")</f>
        <v>0</v>
      </c>
      <c r="Q71" s="2">
        <f>SUMIFS(Transactions!F:F,Transactions!D:D,Accounts!A71,Transactions!A:A,"&lt;01/4/13",Transactions!A:A,"&gt;28/2/13")</f>
        <v>0</v>
      </c>
    </row>
    <row r="72" spans="1:17" x14ac:dyDescent="0.2">
      <c r="A72" s="75">
        <v>434</v>
      </c>
      <c r="C72" s="5" t="s">
        <v>13</v>
      </c>
      <c r="E72" s="11">
        <f t="shared" si="1"/>
        <v>0</v>
      </c>
      <c r="F72" s="2">
        <f>SUMIFS(Transactions!F:F,Transactions!D:D,Accounts!A72,Transactions!A:A,"&lt;01/5/12",Transactions!A:A,"&gt;31/3/12")</f>
        <v>0</v>
      </c>
      <c r="G72" s="2">
        <f>SUMIFS(Transactions!F:F,Transactions!D:D,Accounts!A72,Transactions!A:A,"&lt;01/6/12",Transactions!A:A,"&gt;30/4/12")</f>
        <v>0</v>
      </c>
      <c r="H72" s="2">
        <f>SUMIFS(Transactions!F:F,Transactions!D:D,Accounts!A72,Transactions!A:A,"&lt;01/7/12",Transactions!A:A,"&gt;31/5/12")</f>
        <v>0</v>
      </c>
      <c r="I72" s="2">
        <f>SUMIFS(Transactions!F:F,Transactions!D:D,Accounts!A72,Transactions!A:A,"&lt;01/08/12",Transactions!A:A,"&gt;30/6/12")</f>
        <v>0</v>
      </c>
      <c r="J72" s="2">
        <f>SUMIFS(Transactions!F:F,Transactions!D:D,Accounts!A72,Transactions!A:A,"&lt;01/09/12",Transactions!A:A,"&gt;31/7/12")</f>
        <v>0</v>
      </c>
      <c r="K72" s="2">
        <f>SUMIFS(Transactions!F:F,Transactions!D:D,Accounts!A72,Transactions!A:A,"&lt;01/10/12",Transactions!A:A,"&gt;31/8/12")</f>
        <v>0</v>
      </c>
      <c r="L72" s="2">
        <f>SUMIFS(Transactions!F:F,Transactions!D:D,Accounts!A72,Transactions!A:A,"&lt;01/11/12",Transactions!A:A,"&gt;30/9/12")</f>
        <v>0</v>
      </c>
      <c r="M72" s="2">
        <f>SUMIFS(Transactions!F:F,Transactions!D:D,Accounts!A72,Transactions!A:A,"&lt;01/12/12",Transactions!A:A,"&gt;31/10/12")</f>
        <v>0</v>
      </c>
      <c r="N72" s="2">
        <f>SUMIFS(Transactions!F:F,Transactions!D:D,Accounts!A72,Transactions!A:A,"&lt;01/1/13",Transactions!A:A,"&gt;30/11/12")</f>
        <v>0</v>
      </c>
      <c r="O72" s="2">
        <f>SUMIFS(Transactions!F:F,Transactions!D:D,Accounts!A72,Transactions!A:A,"&lt;01/2/13",Transactions!A:A,"&gt;31/12/12")</f>
        <v>0</v>
      </c>
      <c r="P72" s="2">
        <f>SUMIFS(Transactions!F:F,Transactions!D:D,Accounts!A72,Transactions!A:A,"&lt;01/3/13",Transactions!A:A,"&gt;31/1/13")</f>
        <v>0</v>
      </c>
      <c r="Q72" s="2">
        <f>SUMIFS(Transactions!F:F,Transactions!D:D,Accounts!A72,Transactions!A:A,"&lt;01/4/13",Transactions!A:A,"&gt;28/2/13")</f>
        <v>0</v>
      </c>
    </row>
    <row r="73" spans="1:17" x14ac:dyDescent="0.2">
      <c r="A73" s="75">
        <v>435</v>
      </c>
      <c r="C73" s="5" t="s">
        <v>13</v>
      </c>
      <c r="E73" s="11">
        <f t="shared" si="1"/>
        <v>0</v>
      </c>
      <c r="F73" s="2">
        <f>SUMIFS(Transactions!F:F,Transactions!D:D,Accounts!A73,Transactions!A:A,"&lt;01/5/12",Transactions!A:A,"&gt;31/3/12")</f>
        <v>0</v>
      </c>
      <c r="G73" s="2">
        <f>SUMIFS(Transactions!F:F,Transactions!D:D,Accounts!A73,Transactions!A:A,"&lt;01/6/12",Transactions!A:A,"&gt;30/4/12")</f>
        <v>0</v>
      </c>
      <c r="H73" s="2">
        <f>SUMIFS(Transactions!F:F,Transactions!D:D,Accounts!A73,Transactions!A:A,"&lt;01/7/12",Transactions!A:A,"&gt;31/5/12")</f>
        <v>0</v>
      </c>
      <c r="I73" s="2">
        <f>SUMIFS(Transactions!F:F,Transactions!D:D,Accounts!A73,Transactions!A:A,"&lt;01/08/12",Transactions!A:A,"&gt;30/6/12")</f>
        <v>0</v>
      </c>
      <c r="J73" s="2">
        <f>SUMIFS(Transactions!F:F,Transactions!D:D,Accounts!A73,Transactions!A:A,"&lt;01/09/12",Transactions!A:A,"&gt;31/7/12")</f>
        <v>0</v>
      </c>
      <c r="K73" s="2">
        <f>SUMIFS(Transactions!F:F,Transactions!D:D,Accounts!A73,Transactions!A:A,"&lt;01/10/12",Transactions!A:A,"&gt;31/8/12")</f>
        <v>0</v>
      </c>
      <c r="L73" s="2">
        <f>SUMIFS(Transactions!F:F,Transactions!D:D,Accounts!A73,Transactions!A:A,"&lt;01/11/12",Transactions!A:A,"&gt;30/9/12")</f>
        <v>0</v>
      </c>
      <c r="M73" s="2">
        <f>SUMIFS(Transactions!F:F,Transactions!D:D,Accounts!A73,Transactions!A:A,"&lt;01/12/12",Transactions!A:A,"&gt;31/10/12")</f>
        <v>0</v>
      </c>
      <c r="N73" s="2">
        <f>SUMIFS(Transactions!F:F,Transactions!D:D,Accounts!A73,Transactions!A:A,"&lt;01/1/13",Transactions!A:A,"&gt;30/11/12")</f>
        <v>0</v>
      </c>
      <c r="O73" s="2">
        <f>SUMIFS(Transactions!F:F,Transactions!D:D,Accounts!A73,Transactions!A:A,"&lt;01/2/13",Transactions!A:A,"&gt;31/12/12")</f>
        <v>0</v>
      </c>
      <c r="P73" s="2">
        <f>SUMIFS(Transactions!F:F,Transactions!D:D,Accounts!A73,Transactions!A:A,"&lt;01/3/13",Transactions!A:A,"&gt;31/1/13")</f>
        <v>0</v>
      </c>
      <c r="Q73" s="2">
        <f>SUMIFS(Transactions!F:F,Transactions!D:D,Accounts!A73,Transactions!A:A,"&lt;01/4/13",Transactions!A:A,"&gt;28/2/13")</f>
        <v>0</v>
      </c>
    </row>
    <row r="74" spans="1:17" x14ac:dyDescent="0.2">
      <c r="A74" s="75">
        <v>436</v>
      </c>
      <c r="B74" s="46"/>
      <c r="C74" s="5" t="s">
        <v>13</v>
      </c>
      <c r="E74" s="11">
        <f t="shared" si="1"/>
        <v>0</v>
      </c>
      <c r="F74" s="2">
        <f>SUMIFS(Transactions!F:F,Transactions!D:D,Accounts!A74,Transactions!A:A,"&lt;01/5/12",Transactions!A:A,"&gt;31/3/12")</f>
        <v>0</v>
      </c>
      <c r="G74" s="2">
        <f>SUMIFS(Transactions!F:F,Transactions!D:D,Accounts!A74,Transactions!A:A,"&lt;01/6/12",Transactions!A:A,"&gt;30/4/12")</f>
        <v>0</v>
      </c>
      <c r="H74" s="2">
        <f>SUMIFS(Transactions!F:F,Transactions!D:D,Accounts!A74,Transactions!A:A,"&lt;01/7/12",Transactions!A:A,"&gt;31/5/12")</f>
        <v>0</v>
      </c>
      <c r="I74" s="2">
        <f>SUMIFS(Transactions!F:F,Transactions!D:D,Accounts!A74,Transactions!A:A,"&lt;01/08/12",Transactions!A:A,"&gt;30/6/12")</f>
        <v>0</v>
      </c>
      <c r="J74" s="2">
        <f>SUMIFS(Transactions!F:F,Transactions!D:D,Accounts!A74,Transactions!A:A,"&lt;01/09/12",Transactions!A:A,"&gt;31/7/12")</f>
        <v>0</v>
      </c>
      <c r="K74" s="2">
        <f>SUMIFS(Transactions!F:F,Transactions!D:D,Accounts!A74,Transactions!A:A,"&lt;01/10/12",Transactions!A:A,"&gt;31/8/12")</f>
        <v>0</v>
      </c>
      <c r="L74" s="2">
        <f>SUMIFS(Transactions!F:F,Transactions!D:D,Accounts!A74,Transactions!A:A,"&lt;01/11/12",Transactions!A:A,"&gt;30/9/12")</f>
        <v>0</v>
      </c>
      <c r="M74" s="2">
        <f>SUMIFS(Transactions!F:F,Transactions!D:D,Accounts!A74,Transactions!A:A,"&lt;01/12/12",Transactions!A:A,"&gt;31/10/12")</f>
        <v>0</v>
      </c>
      <c r="N74" s="2">
        <f>SUMIFS(Transactions!F:F,Transactions!D:D,Accounts!A74,Transactions!A:A,"&lt;01/1/13",Transactions!A:A,"&gt;30/11/12")</f>
        <v>0</v>
      </c>
      <c r="O74" s="2">
        <f>SUMIFS(Transactions!F:F,Transactions!D:D,Accounts!A74,Transactions!A:A,"&lt;01/2/13",Transactions!A:A,"&gt;31/12/12")</f>
        <v>0</v>
      </c>
      <c r="P74" s="2">
        <f>SUMIFS(Transactions!F:F,Transactions!D:D,Accounts!A74,Transactions!A:A,"&lt;01/3/13",Transactions!A:A,"&gt;31/1/13")</f>
        <v>0</v>
      </c>
      <c r="Q74" s="2">
        <f>SUMIFS(Transactions!F:F,Transactions!D:D,Accounts!A74,Transactions!A:A,"&lt;01/4/13",Transactions!A:A,"&gt;28/2/13")</f>
        <v>0</v>
      </c>
    </row>
    <row r="75" spans="1:17" x14ac:dyDescent="0.2">
      <c r="A75" s="75">
        <v>437</v>
      </c>
      <c r="C75" s="5" t="s">
        <v>13</v>
      </c>
      <c r="E75" s="11">
        <f t="shared" si="1"/>
        <v>0</v>
      </c>
      <c r="F75" s="2">
        <f>SUMIFS(Transactions!F:F,Transactions!D:D,Accounts!A75,Transactions!A:A,"&lt;01/5/12",Transactions!A:A,"&gt;31/3/12")</f>
        <v>0</v>
      </c>
      <c r="G75" s="2">
        <f>SUMIFS(Transactions!F:F,Transactions!D:D,Accounts!A75,Transactions!A:A,"&lt;01/6/12",Transactions!A:A,"&gt;30/4/12")</f>
        <v>0</v>
      </c>
      <c r="H75" s="2">
        <f>SUMIFS(Transactions!F:F,Transactions!D:D,Accounts!A75,Transactions!A:A,"&lt;01/7/12",Transactions!A:A,"&gt;31/5/12")</f>
        <v>0</v>
      </c>
      <c r="I75" s="2">
        <f>SUMIFS(Transactions!F:F,Transactions!D:D,Accounts!A75,Transactions!A:A,"&lt;01/08/12",Transactions!A:A,"&gt;30/6/12")</f>
        <v>0</v>
      </c>
      <c r="J75" s="2">
        <f>SUMIFS(Transactions!F:F,Transactions!D:D,Accounts!A75,Transactions!A:A,"&lt;01/09/12",Transactions!A:A,"&gt;31/7/12")</f>
        <v>0</v>
      </c>
      <c r="K75" s="2">
        <f>SUMIFS(Transactions!F:F,Transactions!D:D,Accounts!A75,Transactions!A:A,"&lt;01/10/12",Transactions!A:A,"&gt;31/8/12")</f>
        <v>0</v>
      </c>
      <c r="L75" s="2">
        <f>SUMIFS(Transactions!F:F,Transactions!D:D,Accounts!A75,Transactions!A:A,"&lt;01/11/12",Transactions!A:A,"&gt;30/9/12")</f>
        <v>0</v>
      </c>
      <c r="M75" s="2">
        <f>SUMIFS(Transactions!F:F,Transactions!D:D,Accounts!A75,Transactions!A:A,"&lt;01/12/12",Transactions!A:A,"&gt;31/10/12")</f>
        <v>0</v>
      </c>
      <c r="N75" s="2">
        <f>SUMIFS(Transactions!F:F,Transactions!D:D,Accounts!A75,Transactions!A:A,"&lt;01/1/13",Transactions!A:A,"&gt;30/11/12")</f>
        <v>0</v>
      </c>
      <c r="O75" s="2">
        <f>SUMIFS(Transactions!F:F,Transactions!D:D,Accounts!A75,Transactions!A:A,"&lt;01/2/13",Transactions!A:A,"&gt;31/12/12")</f>
        <v>0</v>
      </c>
      <c r="P75" s="2">
        <f>SUMIFS(Transactions!F:F,Transactions!D:D,Accounts!A75,Transactions!A:A,"&lt;01/3/13",Transactions!A:A,"&gt;31/1/13")</f>
        <v>0</v>
      </c>
      <c r="Q75" s="2">
        <f>SUMIFS(Transactions!F:F,Transactions!D:D,Accounts!A75,Transactions!A:A,"&lt;01/4/13",Transactions!A:A,"&gt;28/2/13")</f>
        <v>0</v>
      </c>
    </row>
    <row r="76" spans="1:17" x14ac:dyDescent="0.2">
      <c r="A76" s="75">
        <v>438</v>
      </c>
      <c r="C76" s="5" t="s">
        <v>13</v>
      </c>
      <c r="E76" s="11">
        <f t="shared" si="1"/>
        <v>0</v>
      </c>
      <c r="F76" s="2">
        <f>SUMIFS(Transactions!F:F,Transactions!D:D,Accounts!A76,Transactions!A:A,"&lt;01/5/12",Transactions!A:A,"&gt;31/3/12")</f>
        <v>0</v>
      </c>
      <c r="G76" s="2">
        <f>SUMIFS(Transactions!F:F,Transactions!D:D,Accounts!A76,Transactions!A:A,"&lt;01/6/12",Transactions!A:A,"&gt;30/4/12")</f>
        <v>0</v>
      </c>
      <c r="H76" s="2">
        <f>SUMIFS(Transactions!F:F,Transactions!D:D,Accounts!A76,Transactions!A:A,"&lt;01/7/12",Transactions!A:A,"&gt;31/5/12")</f>
        <v>0</v>
      </c>
      <c r="I76" s="2">
        <f>SUMIFS(Transactions!F:F,Transactions!D:D,Accounts!A76,Transactions!A:A,"&lt;01/08/12",Transactions!A:A,"&gt;30/6/12")</f>
        <v>0</v>
      </c>
      <c r="J76" s="2">
        <f>SUMIFS(Transactions!F:F,Transactions!D:D,Accounts!A76,Transactions!A:A,"&lt;01/09/12",Transactions!A:A,"&gt;31/7/12")</f>
        <v>0</v>
      </c>
      <c r="K76" s="2">
        <f>SUMIFS(Transactions!F:F,Transactions!D:D,Accounts!A76,Transactions!A:A,"&lt;01/10/12",Transactions!A:A,"&gt;31/8/12")</f>
        <v>0</v>
      </c>
      <c r="L76" s="2">
        <f>SUMIFS(Transactions!F:F,Transactions!D:D,Accounts!A76,Transactions!A:A,"&lt;01/11/12",Transactions!A:A,"&gt;30/9/12")</f>
        <v>0</v>
      </c>
      <c r="M76" s="2">
        <f>SUMIFS(Transactions!F:F,Transactions!D:D,Accounts!A76,Transactions!A:A,"&lt;01/12/12",Transactions!A:A,"&gt;31/10/12")</f>
        <v>0</v>
      </c>
      <c r="N76" s="2">
        <f>SUMIFS(Transactions!F:F,Transactions!D:D,Accounts!A76,Transactions!A:A,"&lt;01/1/13",Transactions!A:A,"&gt;30/11/12")</f>
        <v>0</v>
      </c>
      <c r="O76" s="2">
        <f>SUMIFS(Transactions!F:F,Transactions!D:D,Accounts!A76,Transactions!A:A,"&lt;01/2/13",Transactions!A:A,"&gt;31/12/12")</f>
        <v>0</v>
      </c>
      <c r="P76" s="2">
        <f>SUMIFS(Transactions!F:F,Transactions!D:D,Accounts!A76,Transactions!A:A,"&lt;01/3/13",Transactions!A:A,"&gt;31/1/13")</f>
        <v>0</v>
      </c>
      <c r="Q76" s="2">
        <f>SUMIFS(Transactions!F:F,Transactions!D:D,Accounts!A76,Transactions!A:A,"&lt;01/4/13",Transactions!A:A,"&gt;28/2/13")</f>
        <v>0</v>
      </c>
    </row>
    <row r="77" spans="1:17" x14ac:dyDescent="0.2">
      <c r="A77" s="75">
        <v>439</v>
      </c>
      <c r="C77" s="5" t="s">
        <v>13</v>
      </c>
      <c r="E77" s="11">
        <f t="shared" si="1"/>
        <v>0</v>
      </c>
      <c r="F77" s="2">
        <f>SUMIFS(Transactions!F:F,Transactions!D:D,Accounts!A77,Transactions!A:A,"&lt;01/5/12",Transactions!A:A,"&gt;31/3/12")</f>
        <v>0</v>
      </c>
      <c r="G77" s="2">
        <f>SUMIFS(Transactions!F:F,Transactions!D:D,Accounts!A77,Transactions!A:A,"&lt;01/6/12",Transactions!A:A,"&gt;30/4/12")</f>
        <v>0</v>
      </c>
      <c r="H77" s="2">
        <f>SUMIFS(Transactions!F:F,Transactions!D:D,Accounts!A77,Transactions!A:A,"&lt;01/7/12",Transactions!A:A,"&gt;31/5/12")</f>
        <v>0</v>
      </c>
      <c r="I77" s="2">
        <f>SUMIFS(Transactions!F:F,Transactions!D:D,Accounts!A77,Transactions!A:A,"&lt;01/08/12",Transactions!A:A,"&gt;30/6/12")</f>
        <v>0</v>
      </c>
      <c r="J77" s="2">
        <f>SUMIFS(Transactions!F:F,Transactions!D:D,Accounts!A77,Transactions!A:A,"&lt;01/09/12",Transactions!A:A,"&gt;31/7/12")</f>
        <v>0</v>
      </c>
      <c r="K77" s="2">
        <f>SUMIFS(Transactions!F:F,Transactions!D:D,Accounts!A77,Transactions!A:A,"&lt;01/10/12",Transactions!A:A,"&gt;31/8/12")</f>
        <v>0</v>
      </c>
      <c r="L77" s="2">
        <f>SUMIFS(Transactions!F:F,Transactions!D:D,Accounts!A77,Transactions!A:A,"&lt;01/11/12",Transactions!A:A,"&gt;30/9/12")</f>
        <v>0</v>
      </c>
      <c r="M77" s="2">
        <f>SUMIFS(Transactions!F:F,Transactions!D:D,Accounts!A77,Transactions!A:A,"&lt;01/12/12",Transactions!A:A,"&gt;31/10/12")</f>
        <v>0</v>
      </c>
      <c r="N77" s="2">
        <f>SUMIFS(Transactions!F:F,Transactions!D:D,Accounts!A77,Transactions!A:A,"&lt;01/1/13",Transactions!A:A,"&gt;30/11/12")</f>
        <v>0</v>
      </c>
      <c r="O77" s="2">
        <f>SUMIFS(Transactions!F:F,Transactions!D:D,Accounts!A77,Transactions!A:A,"&lt;01/2/13",Transactions!A:A,"&gt;31/12/12")</f>
        <v>0</v>
      </c>
      <c r="P77" s="2">
        <f>SUMIFS(Transactions!F:F,Transactions!D:D,Accounts!A77,Transactions!A:A,"&lt;01/3/13",Transactions!A:A,"&gt;31/1/13")</f>
        <v>0</v>
      </c>
      <c r="Q77" s="2">
        <f>SUMIFS(Transactions!F:F,Transactions!D:D,Accounts!A77,Transactions!A:A,"&lt;01/4/13",Transactions!A:A,"&gt;28/2/13")</f>
        <v>0</v>
      </c>
    </row>
    <row r="78" spans="1:17" x14ac:dyDescent="0.2">
      <c r="A78" s="75">
        <v>440</v>
      </c>
      <c r="B78" s="75" t="s">
        <v>38</v>
      </c>
      <c r="C78" s="5" t="s">
        <v>13</v>
      </c>
      <c r="E78" s="11">
        <f>Assets!I33*-1</f>
        <v>0</v>
      </c>
      <c r="F78" s="2">
        <f>SUMIFS(Transactions!F:F,Transactions!D:D,Accounts!A78,Transactions!A:A,"&lt;01/5/12",Transactions!A:A,"&gt;31/3/12")</f>
        <v>0</v>
      </c>
      <c r="G78" s="2">
        <f>SUMIFS(Transactions!F:F,Transactions!D:D,Accounts!A78,Transactions!A:A,"&lt;01/6/12",Transactions!A:A,"&gt;30/4/12")</f>
        <v>0</v>
      </c>
      <c r="H78" s="2">
        <f>SUMIFS(Transactions!F:F,Transactions!D:D,Accounts!A78,Transactions!A:A,"&lt;01/7/12",Transactions!A:A,"&gt;31/5/12")</f>
        <v>0</v>
      </c>
      <c r="I78" s="2">
        <f>SUMIFS(Transactions!F:F,Transactions!D:D,Accounts!A78,Transactions!A:A,"&lt;01/08/12",Transactions!A:A,"&gt;30/6/12")</f>
        <v>0</v>
      </c>
      <c r="J78" s="2">
        <f>SUMIFS(Transactions!F:F,Transactions!D:D,Accounts!A78,Transactions!A:A,"&lt;01/09/12",Transactions!A:A,"&gt;31/7/12")</f>
        <v>0</v>
      </c>
      <c r="K78" s="2">
        <f>SUMIFS(Transactions!F:F,Transactions!D:D,Accounts!A78,Transactions!A:A,"&lt;01/10/12",Transactions!A:A,"&gt;31/8/12")</f>
        <v>0</v>
      </c>
      <c r="L78" s="2">
        <f>SUMIFS(Transactions!F:F,Transactions!D:D,Accounts!A78,Transactions!A:A,"&lt;01/11/12",Transactions!A:A,"&gt;30/9/12")</f>
        <v>0</v>
      </c>
      <c r="M78" s="2">
        <f>SUMIFS(Transactions!F:F,Transactions!D:D,Accounts!A78,Transactions!A:A,"&lt;01/12/12",Transactions!A:A,"&gt;31/10/12")</f>
        <v>0</v>
      </c>
      <c r="N78" s="2">
        <f>SUMIFS(Transactions!F:F,Transactions!D:D,Accounts!A78,Transactions!A:A,"&lt;01/1/13",Transactions!A:A,"&gt;30/11/12")</f>
        <v>0</v>
      </c>
      <c r="O78" s="2">
        <f>SUMIFS(Transactions!F:F,Transactions!D:D,Accounts!A78,Transactions!A:A,"&lt;01/2/13",Transactions!A:A,"&gt;31/12/12")</f>
        <v>0</v>
      </c>
      <c r="P78" s="2">
        <f>SUMIFS(Transactions!F:F,Transactions!D:D,Accounts!A78,Transactions!A:A,"&lt;01/3/13",Transactions!A:A,"&gt;31/1/13")</f>
        <v>0</v>
      </c>
      <c r="Q78" s="2">
        <f>SUMIFS(Transactions!F:F,Transactions!D:D,Accounts!A78,Transactions!A:A,"&lt;01/4/13",Transactions!A:A,"&gt;28/2/13")</f>
        <v>0</v>
      </c>
    </row>
    <row r="79" spans="1:17" x14ac:dyDescent="0.2">
      <c r="B79" s="44" t="s">
        <v>14</v>
      </c>
      <c r="E79" s="11">
        <f t="shared" si="1"/>
        <v>0</v>
      </c>
      <c r="F79" s="2">
        <f>SUMIFS(Transactions!F:F,Transactions!D:D,Accounts!A79,Transactions!A:A,"&lt;01/5/12",Transactions!A:A,"&gt;31/3/12")</f>
        <v>0</v>
      </c>
      <c r="G79" s="2">
        <f>SUMIFS(Transactions!F:F,Transactions!D:D,Accounts!A79,Transactions!A:A,"&lt;01/6/12",Transactions!A:A,"&gt;30/4/12")</f>
        <v>0</v>
      </c>
      <c r="H79" s="2">
        <f>SUMIFS(Transactions!F:F,Transactions!D:D,Accounts!A79,Transactions!A:A,"&lt;01/7/12",Transactions!A:A,"&gt;31/5/12")</f>
        <v>0</v>
      </c>
      <c r="I79" s="2">
        <f>SUMIFS(Transactions!F:F,Transactions!D:D,Accounts!A79,Transactions!A:A,"&lt;01/08/12",Transactions!A:A,"&gt;30/6/12")</f>
        <v>0</v>
      </c>
      <c r="J79" s="2">
        <f>SUMIFS(Transactions!F:F,Transactions!D:D,Accounts!A79,Transactions!A:A,"&lt;01/09/12",Transactions!A:A,"&gt;31/7/12")</f>
        <v>0</v>
      </c>
      <c r="K79" s="2">
        <f>SUMIFS(Transactions!F:F,Transactions!D:D,Accounts!A79,Transactions!A:A,"&lt;01/10/12",Transactions!A:A,"&gt;31/8/12")</f>
        <v>0</v>
      </c>
      <c r="L79" s="2">
        <f>SUMIFS(Transactions!F:F,Transactions!D:D,Accounts!A79,Transactions!A:A,"&lt;01/11/12",Transactions!A:A,"&gt;30/9/12")</f>
        <v>0</v>
      </c>
      <c r="M79" s="2">
        <f>SUMIFS(Transactions!F:F,Transactions!D:D,Accounts!A79,Transactions!A:A,"&lt;01/12/12",Transactions!A:A,"&gt;31/10/12")</f>
        <v>0</v>
      </c>
      <c r="N79" s="2">
        <f>SUMIFS(Transactions!F:F,Transactions!D:D,Accounts!A79,Transactions!A:A,"&lt;01/1/13",Transactions!A:A,"&gt;30/11/12")</f>
        <v>0</v>
      </c>
      <c r="O79" s="2">
        <f>SUMIFS(Transactions!F:F,Transactions!D:D,Accounts!A79,Transactions!A:A,"&lt;01/2/13",Transactions!A:A,"&gt;31/12/12")</f>
        <v>0</v>
      </c>
      <c r="P79" s="2">
        <f>SUMIFS(Transactions!F:F,Transactions!D:D,Accounts!A79,Transactions!A:A,"&lt;01/3/13",Transactions!A:A,"&gt;31/1/13")</f>
        <v>0</v>
      </c>
      <c r="Q79" s="2">
        <f>SUMIFS(Transactions!F:F,Transactions!D:D,Accounts!A79,Transactions!A:A,"&lt;01/4/13",Transactions!A:A,"&gt;28/2/13")</f>
        <v>0</v>
      </c>
    </row>
    <row r="80" spans="1:17" x14ac:dyDescent="0.2">
      <c r="A80" s="75">
        <v>451</v>
      </c>
      <c r="C80" s="5" t="s">
        <v>13</v>
      </c>
      <c r="E80" s="11">
        <f t="shared" si="1"/>
        <v>0</v>
      </c>
      <c r="F80" s="2">
        <f>SUMIFS(Transactions!F:F,Transactions!D:D,Accounts!A80,Transactions!A:A,"&lt;01/5/12",Transactions!A:A,"&gt;31/3/12")</f>
        <v>0</v>
      </c>
      <c r="G80" s="2">
        <f>SUMIFS(Transactions!F:F,Transactions!D:D,Accounts!A80,Transactions!A:A,"&lt;01/6/12",Transactions!A:A,"&gt;30/4/12")</f>
        <v>0</v>
      </c>
      <c r="H80" s="2">
        <f>SUMIFS(Transactions!F:F,Transactions!D:D,Accounts!A80,Transactions!A:A,"&lt;01/7/12",Transactions!A:A,"&gt;31/5/12")</f>
        <v>0</v>
      </c>
      <c r="I80" s="2">
        <f>SUMIFS(Transactions!F:F,Transactions!D:D,Accounts!A80,Transactions!A:A,"&lt;01/08/12",Transactions!A:A,"&gt;30/6/12")</f>
        <v>0</v>
      </c>
      <c r="J80" s="2">
        <f>SUMIFS(Transactions!F:F,Transactions!D:D,Accounts!A80,Transactions!A:A,"&lt;01/09/12",Transactions!A:A,"&gt;31/7/12")</f>
        <v>0</v>
      </c>
      <c r="K80" s="2">
        <f>SUMIFS(Transactions!F:F,Transactions!D:D,Accounts!A80,Transactions!A:A,"&lt;01/10/12",Transactions!A:A,"&gt;31/8/12")</f>
        <v>0</v>
      </c>
      <c r="L80" s="2">
        <f>SUMIFS(Transactions!F:F,Transactions!D:D,Accounts!A80,Transactions!A:A,"&lt;01/11/12",Transactions!A:A,"&gt;30/9/12")</f>
        <v>0</v>
      </c>
      <c r="M80" s="2">
        <f>SUMIFS(Transactions!F:F,Transactions!D:D,Accounts!A80,Transactions!A:A,"&lt;01/12/12",Transactions!A:A,"&gt;31/10/12")</f>
        <v>0</v>
      </c>
      <c r="N80" s="2">
        <f>SUMIFS(Transactions!F:F,Transactions!D:D,Accounts!A80,Transactions!A:A,"&lt;01/1/13",Transactions!A:A,"&gt;30/11/12")</f>
        <v>0</v>
      </c>
      <c r="O80" s="2">
        <f>SUMIFS(Transactions!F:F,Transactions!D:D,Accounts!A80,Transactions!A:A,"&lt;01/2/13",Transactions!A:A,"&gt;31/12/12")</f>
        <v>0</v>
      </c>
      <c r="P80" s="2">
        <f>SUMIFS(Transactions!F:F,Transactions!D:D,Accounts!A80,Transactions!A:A,"&lt;01/3/13",Transactions!A:A,"&gt;31/1/13")</f>
        <v>0</v>
      </c>
      <c r="Q80" s="2">
        <f>SUMIFS(Transactions!F:F,Transactions!D:D,Accounts!A80,Transactions!A:A,"&lt;01/4/13",Transactions!A:A,"&gt;28/2/13")</f>
        <v>0</v>
      </c>
    </row>
    <row r="81" spans="1:17" x14ac:dyDescent="0.2">
      <c r="A81" s="75">
        <v>452</v>
      </c>
      <c r="C81" s="5" t="s">
        <v>13</v>
      </c>
      <c r="E81" s="11">
        <f t="shared" si="1"/>
        <v>0</v>
      </c>
      <c r="F81" s="2">
        <f>SUMIFS(Transactions!F:F,Transactions!D:D,Accounts!A81,Transactions!A:A,"&lt;01/5/12",Transactions!A:A,"&gt;31/3/12")</f>
        <v>0</v>
      </c>
      <c r="G81" s="2">
        <f>SUMIFS(Transactions!F:F,Transactions!D:D,Accounts!A81,Transactions!A:A,"&lt;01/6/12",Transactions!A:A,"&gt;30/4/12")</f>
        <v>0</v>
      </c>
      <c r="H81" s="2">
        <f>SUMIFS(Transactions!F:F,Transactions!D:D,Accounts!A81,Transactions!A:A,"&lt;01/7/12",Transactions!A:A,"&gt;31/5/12")</f>
        <v>0</v>
      </c>
      <c r="I81" s="2">
        <f>SUMIFS(Transactions!F:F,Transactions!D:D,Accounts!A81,Transactions!A:A,"&lt;01/08/12",Transactions!A:A,"&gt;30/6/12")</f>
        <v>0</v>
      </c>
      <c r="J81" s="2">
        <f>SUMIFS(Transactions!F:F,Transactions!D:D,Accounts!A81,Transactions!A:A,"&lt;01/09/12",Transactions!A:A,"&gt;31/7/12")</f>
        <v>0</v>
      </c>
      <c r="K81" s="2">
        <f>SUMIFS(Transactions!F:F,Transactions!D:D,Accounts!A81,Transactions!A:A,"&lt;01/10/12",Transactions!A:A,"&gt;31/8/12")</f>
        <v>0</v>
      </c>
      <c r="L81" s="2">
        <f>SUMIFS(Transactions!F:F,Transactions!D:D,Accounts!A81,Transactions!A:A,"&lt;01/11/12",Transactions!A:A,"&gt;30/9/12")</f>
        <v>0</v>
      </c>
      <c r="M81" s="2">
        <f>SUMIFS(Transactions!F:F,Transactions!D:D,Accounts!A81,Transactions!A:A,"&lt;01/12/12",Transactions!A:A,"&gt;31/10/12")</f>
        <v>0</v>
      </c>
      <c r="N81" s="2">
        <f>SUMIFS(Transactions!F:F,Transactions!D:D,Accounts!A81,Transactions!A:A,"&lt;01/1/13",Transactions!A:A,"&gt;30/11/12")</f>
        <v>0</v>
      </c>
      <c r="O81" s="2">
        <f>SUMIFS(Transactions!F:F,Transactions!D:D,Accounts!A81,Transactions!A:A,"&lt;01/2/13",Transactions!A:A,"&gt;31/12/12")</f>
        <v>0</v>
      </c>
      <c r="P81" s="2">
        <f>SUMIFS(Transactions!F:F,Transactions!D:D,Accounts!A81,Transactions!A:A,"&lt;01/3/13",Transactions!A:A,"&gt;31/1/13")</f>
        <v>0</v>
      </c>
      <c r="Q81" s="2">
        <f>SUMIFS(Transactions!F:F,Transactions!D:D,Accounts!A81,Transactions!A:A,"&lt;01/4/13",Transactions!A:A,"&gt;28/2/13")</f>
        <v>0</v>
      </c>
    </row>
    <row r="82" spans="1:17" x14ac:dyDescent="0.2">
      <c r="A82" s="75">
        <v>453</v>
      </c>
      <c r="C82" s="5" t="s">
        <v>13</v>
      </c>
      <c r="E82" s="11">
        <f t="shared" si="1"/>
        <v>0</v>
      </c>
      <c r="F82" s="2">
        <f>SUMIFS(Transactions!F:F,Transactions!D:D,Accounts!A82,Transactions!A:A,"&lt;01/5/12",Transactions!A:A,"&gt;31/3/12")</f>
        <v>0</v>
      </c>
      <c r="G82" s="2">
        <f>SUMIFS(Transactions!F:F,Transactions!D:D,Accounts!A82,Transactions!A:A,"&lt;01/6/12",Transactions!A:A,"&gt;30/4/12")</f>
        <v>0</v>
      </c>
      <c r="H82" s="2">
        <f>SUMIFS(Transactions!F:F,Transactions!D:D,Accounts!A82,Transactions!A:A,"&lt;01/7/12",Transactions!A:A,"&gt;31/5/12")</f>
        <v>0</v>
      </c>
      <c r="I82" s="2">
        <f>SUMIFS(Transactions!F:F,Transactions!D:D,Accounts!A82,Transactions!A:A,"&lt;01/08/12",Transactions!A:A,"&gt;30/6/12")</f>
        <v>0</v>
      </c>
      <c r="J82" s="2">
        <f>SUMIFS(Transactions!F:F,Transactions!D:D,Accounts!A82,Transactions!A:A,"&lt;01/09/12",Transactions!A:A,"&gt;31/7/12")</f>
        <v>0</v>
      </c>
      <c r="K82" s="2">
        <f>SUMIFS(Transactions!F:F,Transactions!D:D,Accounts!A82,Transactions!A:A,"&lt;01/10/12",Transactions!A:A,"&gt;31/8/12")</f>
        <v>0</v>
      </c>
      <c r="L82" s="2">
        <f>SUMIFS(Transactions!F:F,Transactions!D:D,Accounts!A82,Transactions!A:A,"&lt;01/11/12",Transactions!A:A,"&gt;30/9/12")</f>
        <v>0</v>
      </c>
      <c r="M82" s="2">
        <f>SUMIFS(Transactions!F:F,Transactions!D:D,Accounts!A82,Transactions!A:A,"&lt;01/12/12",Transactions!A:A,"&gt;31/10/12")</f>
        <v>0</v>
      </c>
      <c r="N82" s="2">
        <f>SUMIFS(Transactions!F:F,Transactions!D:D,Accounts!A82,Transactions!A:A,"&lt;01/1/13",Transactions!A:A,"&gt;30/11/12")</f>
        <v>0</v>
      </c>
      <c r="O82" s="2">
        <f>SUMIFS(Transactions!F:F,Transactions!D:D,Accounts!A82,Transactions!A:A,"&lt;01/2/13",Transactions!A:A,"&gt;31/12/12")</f>
        <v>0</v>
      </c>
      <c r="P82" s="2">
        <f>SUMIFS(Transactions!F:F,Transactions!D:D,Accounts!A82,Transactions!A:A,"&lt;01/3/13",Transactions!A:A,"&gt;31/1/13")</f>
        <v>0</v>
      </c>
      <c r="Q82" s="2">
        <f>SUMIFS(Transactions!F:F,Transactions!D:D,Accounts!A82,Transactions!A:A,"&lt;01/4/13",Transactions!A:A,"&gt;28/2/13")</f>
        <v>0</v>
      </c>
    </row>
    <row r="83" spans="1:17" x14ac:dyDescent="0.2">
      <c r="A83" s="75">
        <v>454</v>
      </c>
      <c r="C83" s="5" t="s">
        <v>13</v>
      </c>
      <c r="E83" s="11">
        <f t="shared" si="1"/>
        <v>0</v>
      </c>
      <c r="F83" s="2">
        <f>SUMIFS(Transactions!F:F,Transactions!D:D,Accounts!A83,Transactions!A:A,"&lt;01/5/12",Transactions!A:A,"&gt;31/3/12")</f>
        <v>0</v>
      </c>
      <c r="G83" s="2">
        <f>SUMIFS(Transactions!F:F,Transactions!D:D,Accounts!A83,Transactions!A:A,"&lt;01/6/12",Transactions!A:A,"&gt;30/4/12")</f>
        <v>0</v>
      </c>
      <c r="H83" s="2">
        <f>SUMIFS(Transactions!F:F,Transactions!D:D,Accounts!A83,Transactions!A:A,"&lt;01/7/12",Transactions!A:A,"&gt;31/5/12")</f>
        <v>0</v>
      </c>
      <c r="I83" s="2">
        <f>SUMIFS(Transactions!F:F,Transactions!D:D,Accounts!A83,Transactions!A:A,"&lt;01/08/12",Transactions!A:A,"&gt;30/6/12")</f>
        <v>0</v>
      </c>
      <c r="J83" s="2">
        <f>SUMIFS(Transactions!F:F,Transactions!D:D,Accounts!A83,Transactions!A:A,"&lt;01/09/12",Transactions!A:A,"&gt;31/7/12")</f>
        <v>0</v>
      </c>
      <c r="K83" s="2">
        <f>SUMIFS(Transactions!F:F,Transactions!D:D,Accounts!A83,Transactions!A:A,"&lt;01/10/12",Transactions!A:A,"&gt;31/8/12")</f>
        <v>0</v>
      </c>
      <c r="L83" s="2">
        <f>SUMIFS(Transactions!F:F,Transactions!D:D,Accounts!A83,Transactions!A:A,"&lt;01/11/12",Transactions!A:A,"&gt;30/9/12")</f>
        <v>0</v>
      </c>
      <c r="M83" s="2">
        <f>SUMIFS(Transactions!F:F,Transactions!D:D,Accounts!A83,Transactions!A:A,"&lt;01/12/12",Transactions!A:A,"&gt;31/10/12")</f>
        <v>0</v>
      </c>
      <c r="N83" s="2">
        <f>SUMIFS(Transactions!F:F,Transactions!D:D,Accounts!A83,Transactions!A:A,"&lt;01/1/13",Transactions!A:A,"&gt;30/11/12")</f>
        <v>0</v>
      </c>
      <c r="O83" s="2">
        <f>SUMIFS(Transactions!F:F,Transactions!D:D,Accounts!A83,Transactions!A:A,"&lt;01/2/13",Transactions!A:A,"&gt;31/12/12")</f>
        <v>0</v>
      </c>
      <c r="P83" s="2">
        <f>SUMIFS(Transactions!F:F,Transactions!D:D,Accounts!A83,Transactions!A:A,"&lt;01/3/13",Transactions!A:A,"&gt;31/1/13")</f>
        <v>0</v>
      </c>
      <c r="Q83" s="2">
        <f>SUMIFS(Transactions!F:F,Transactions!D:D,Accounts!A83,Transactions!A:A,"&lt;01/4/13",Transactions!A:A,"&gt;28/2/13")</f>
        <v>0</v>
      </c>
    </row>
    <row r="84" spans="1:17" x14ac:dyDescent="0.2">
      <c r="B84" s="44" t="s">
        <v>15</v>
      </c>
      <c r="E84" s="11">
        <f t="shared" si="1"/>
        <v>0</v>
      </c>
      <c r="F84" s="2">
        <f>SUMIFS(Transactions!F:F,Transactions!D:D,Accounts!A84,Transactions!A:A,"&lt;01/5/12",Transactions!A:A,"&gt;31/3/12")</f>
        <v>0</v>
      </c>
      <c r="G84" s="2">
        <f>SUMIFS(Transactions!F:F,Transactions!D:D,Accounts!A84,Transactions!A:A,"&lt;01/6/12",Transactions!A:A,"&gt;30/4/12")</f>
        <v>0</v>
      </c>
      <c r="H84" s="2">
        <f>SUMIFS(Transactions!F:F,Transactions!D:D,Accounts!A84,Transactions!A:A,"&lt;01/7/12",Transactions!A:A,"&gt;31/5/12")</f>
        <v>0</v>
      </c>
      <c r="I84" s="2">
        <f>SUMIFS(Transactions!F:F,Transactions!D:D,Accounts!A84,Transactions!A:A,"&lt;01/08/12",Transactions!A:A,"&gt;30/6/12")</f>
        <v>0</v>
      </c>
      <c r="J84" s="2">
        <f>SUMIFS(Transactions!F:F,Transactions!D:D,Accounts!A84,Transactions!A:A,"&lt;01/09/12",Transactions!A:A,"&gt;31/7/12")</f>
        <v>0</v>
      </c>
      <c r="K84" s="2">
        <f>SUMIFS(Transactions!F:F,Transactions!D:D,Accounts!A84,Transactions!A:A,"&lt;01/10/12",Transactions!A:A,"&gt;31/8/12")</f>
        <v>0</v>
      </c>
      <c r="L84" s="2">
        <f>SUMIFS(Transactions!F:F,Transactions!D:D,Accounts!A84,Transactions!A:A,"&lt;01/11/12",Transactions!A:A,"&gt;30/9/12")</f>
        <v>0</v>
      </c>
      <c r="M84" s="2">
        <f>SUMIFS(Transactions!F:F,Transactions!D:D,Accounts!A84,Transactions!A:A,"&lt;01/12/12",Transactions!A:A,"&gt;31/10/12")</f>
        <v>0</v>
      </c>
      <c r="N84" s="2">
        <f>SUMIFS(Transactions!F:F,Transactions!D:D,Accounts!A84,Transactions!A:A,"&lt;01/1/13",Transactions!A:A,"&gt;30/11/12")</f>
        <v>0</v>
      </c>
      <c r="O84" s="2">
        <f>SUMIFS(Transactions!F:F,Transactions!D:D,Accounts!A84,Transactions!A:A,"&lt;01/2/13",Transactions!A:A,"&gt;31/12/12")</f>
        <v>0</v>
      </c>
      <c r="P84" s="2">
        <f>SUMIFS(Transactions!F:F,Transactions!D:D,Accounts!A84,Transactions!A:A,"&lt;01/3/13",Transactions!A:A,"&gt;31/1/13")</f>
        <v>0</v>
      </c>
      <c r="Q84" s="2">
        <f>SUMIFS(Transactions!F:F,Transactions!D:D,Accounts!A84,Transactions!A:A,"&lt;01/4/13",Transactions!A:A,"&gt;28/2/13")</f>
        <v>0</v>
      </c>
    </row>
    <row r="85" spans="1:17" x14ac:dyDescent="0.2">
      <c r="A85" s="75">
        <v>461</v>
      </c>
      <c r="C85" s="5" t="s">
        <v>13</v>
      </c>
      <c r="E85" s="11">
        <f t="shared" si="1"/>
        <v>0</v>
      </c>
      <c r="F85" s="2">
        <f>SUMIFS(Transactions!F:F,Transactions!D:D,Accounts!A85,Transactions!A:A,"&lt;01/5/12",Transactions!A:A,"&gt;31/3/12")</f>
        <v>0</v>
      </c>
      <c r="G85" s="2">
        <f>SUMIFS(Transactions!F:F,Transactions!D:D,Accounts!A85,Transactions!A:A,"&lt;01/6/12",Transactions!A:A,"&gt;30/4/12")</f>
        <v>0</v>
      </c>
      <c r="H85" s="2">
        <f>SUMIFS(Transactions!F:F,Transactions!D:D,Accounts!A85,Transactions!A:A,"&lt;01/7/12",Transactions!A:A,"&gt;31/5/12")</f>
        <v>0</v>
      </c>
      <c r="I85" s="2">
        <f>SUMIFS(Transactions!F:F,Transactions!D:D,Accounts!A85,Transactions!A:A,"&lt;01/08/12",Transactions!A:A,"&gt;30/6/12")</f>
        <v>0</v>
      </c>
      <c r="J85" s="2">
        <f>SUMIFS(Transactions!F:F,Transactions!D:D,Accounts!A85,Transactions!A:A,"&lt;01/09/12",Transactions!A:A,"&gt;31/7/12")</f>
        <v>0</v>
      </c>
      <c r="K85" s="2">
        <f>SUMIFS(Transactions!F:F,Transactions!D:D,Accounts!A85,Transactions!A:A,"&lt;01/10/12",Transactions!A:A,"&gt;31/8/12")</f>
        <v>0</v>
      </c>
      <c r="L85" s="2">
        <f>SUMIFS(Transactions!F:F,Transactions!D:D,Accounts!A85,Transactions!A:A,"&lt;01/11/12",Transactions!A:A,"&gt;30/9/12")</f>
        <v>0</v>
      </c>
      <c r="M85" s="2">
        <f>SUMIFS(Transactions!F:F,Transactions!D:D,Accounts!A85,Transactions!A:A,"&lt;01/12/12",Transactions!A:A,"&gt;31/10/12")</f>
        <v>0</v>
      </c>
      <c r="N85" s="2">
        <f>SUMIFS(Transactions!F:F,Transactions!D:D,Accounts!A85,Transactions!A:A,"&lt;01/1/13",Transactions!A:A,"&gt;30/11/12")</f>
        <v>0</v>
      </c>
      <c r="O85" s="2">
        <f>SUMIFS(Transactions!F:F,Transactions!D:D,Accounts!A85,Transactions!A:A,"&lt;01/2/13",Transactions!A:A,"&gt;31/12/12")</f>
        <v>0</v>
      </c>
      <c r="P85" s="2">
        <f>SUMIFS(Transactions!F:F,Transactions!D:D,Accounts!A85,Transactions!A:A,"&lt;01/3/13",Transactions!A:A,"&gt;31/1/13")</f>
        <v>0</v>
      </c>
      <c r="Q85" s="2">
        <f>SUMIFS(Transactions!F:F,Transactions!D:D,Accounts!A85,Transactions!A:A,"&lt;01/4/13",Transactions!A:A,"&gt;28/2/13")</f>
        <v>0</v>
      </c>
    </row>
    <row r="86" spans="1:17" x14ac:dyDescent="0.2">
      <c r="A86" s="75">
        <v>462</v>
      </c>
      <c r="C86" s="5" t="s">
        <v>13</v>
      </c>
      <c r="E86" s="11">
        <f t="shared" si="1"/>
        <v>0</v>
      </c>
      <c r="F86" s="2">
        <f>SUMIFS(Transactions!F:F,Transactions!D:D,Accounts!A86,Transactions!A:A,"&lt;01/5/12",Transactions!A:A,"&gt;31/3/12")</f>
        <v>0</v>
      </c>
      <c r="G86" s="2">
        <f>SUMIFS(Transactions!F:F,Transactions!D:D,Accounts!A86,Transactions!A:A,"&lt;01/6/12",Transactions!A:A,"&gt;30/4/12")</f>
        <v>0</v>
      </c>
      <c r="H86" s="2">
        <f>SUMIFS(Transactions!F:F,Transactions!D:D,Accounts!A86,Transactions!A:A,"&lt;01/7/12",Transactions!A:A,"&gt;31/5/12")</f>
        <v>0</v>
      </c>
      <c r="I86" s="2">
        <f>SUMIFS(Transactions!F:F,Transactions!D:D,Accounts!A86,Transactions!A:A,"&lt;01/08/12",Transactions!A:A,"&gt;30/6/12")</f>
        <v>0</v>
      </c>
      <c r="J86" s="2">
        <f>SUMIFS(Transactions!F:F,Transactions!D:D,Accounts!A86,Transactions!A:A,"&lt;01/09/12",Transactions!A:A,"&gt;31/7/12")</f>
        <v>0</v>
      </c>
      <c r="K86" s="2">
        <f>SUMIFS(Transactions!F:F,Transactions!D:D,Accounts!A86,Transactions!A:A,"&lt;01/10/12",Transactions!A:A,"&gt;31/8/12")</f>
        <v>0</v>
      </c>
      <c r="L86" s="2">
        <f>SUMIFS(Transactions!F:F,Transactions!D:D,Accounts!A86,Transactions!A:A,"&lt;01/11/12",Transactions!A:A,"&gt;30/9/12")</f>
        <v>0</v>
      </c>
      <c r="M86" s="2">
        <f>SUMIFS(Transactions!F:F,Transactions!D:D,Accounts!A86,Transactions!A:A,"&lt;01/12/12",Transactions!A:A,"&gt;31/10/12")</f>
        <v>0</v>
      </c>
      <c r="N86" s="2">
        <f>SUMIFS(Transactions!F:F,Transactions!D:D,Accounts!A86,Transactions!A:A,"&lt;01/1/13",Transactions!A:A,"&gt;30/11/12")</f>
        <v>0</v>
      </c>
      <c r="O86" s="2">
        <f>SUMIFS(Transactions!F:F,Transactions!D:D,Accounts!A86,Transactions!A:A,"&lt;01/2/13",Transactions!A:A,"&gt;31/12/12")</f>
        <v>0</v>
      </c>
      <c r="P86" s="2">
        <f>SUMIFS(Transactions!F:F,Transactions!D:D,Accounts!A86,Transactions!A:A,"&lt;01/3/13",Transactions!A:A,"&gt;31/1/13")</f>
        <v>0</v>
      </c>
      <c r="Q86" s="2">
        <f>SUMIFS(Transactions!F:F,Transactions!D:D,Accounts!A86,Transactions!A:A,"&lt;01/4/13",Transactions!A:A,"&gt;28/2/13")</f>
        <v>0</v>
      </c>
    </row>
    <row r="87" spans="1:17" x14ac:dyDescent="0.2">
      <c r="A87" s="75">
        <v>463</v>
      </c>
      <c r="C87" s="5" t="s">
        <v>13</v>
      </c>
      <c r="E87" s="11">
        <f t="shared" si="1"/>
        <v>0</v>
      </c>
      <c r="F87" s="2">
        <f>SUMIFS(Transactions!F:F,Transactions!D:D,Accounts!A87,Transactions!A:A,"&lt;01/5/12",Transactions!A:A,"&gt;31/3/12")</f>
        <v>0</v>
      </c>
      <c r="G87" s="2">
        <f>SUMIFS(Transactions!F:F,Transactions!D:D,Accounts!A87,Transactions!A:A,"&lt;01/6/12",Transactions!A:A,"&gt;30/4/12")</f>
        <v>0</v>
      </c>
      <c r="H87" s="2">
        <f>SUMIFS(Transactions!F:F,Transactions!D:D,Accounts!A87,Transactions!A:A,"&lt;01/7/12",Transactions!A:A,"&gt;31/5/12")</f>
        <v>0</v>
      </c>
      <c r="I87" s="2">
        <f>SUMIFS(Transactions!F:F,Transactions!D:D,Accounts!A87,Transactions!A:A,"&lt;01/08/12",Transactions!A:A,"&gt;30/6/12")</f>
        <v>0</v>
      </c>
      <c r="J87" s="2">
        <f>SUMIFS(Transactions!F:F,Transactions!D:D,Accounts!A87,Transactions!A:A,"&lt;01/09/12",Transactions!A:A,"&gt;31/7/12")</f>
        <v>0</v>
      </c>
      <c r="K87" s="2">
        <f>SUMIFS(Transactions!F:F,Transactions!D:D,Accounts!A87,Transactions!A:A,"&lt;01/10/12",Transactions!A:A,"&gt;31/8/12")</f>
        <v>0</v>
      </c>
      <c r="L87" s="2">
        <f>SUMIFS(Transactions!F:F,Transactions!D:D,Accounts!A87,Transactions!A:A,"&lt;01/11/12",Transactions!A:A,"&gt;30/9/12")</f>
        <v>0</v>
      </c>
      <c r="M87" s="2">
        <f>SUMIFS(Transactions!F:F,Transactions!D:D,Accounts!A87,Transactions!A:A,"&lt;01/12/12",Transactions!A:A,"&gt;31/10/12")</f>
        <v>0</v>
      </c>
      <c r="N87" s="2">
        <f>SUMIFS(Transactions!F:F,Transactions!D:D,Accounts!A87,Transactions!A:A,"&lt;01/1/13",Transactions!A:A,"&gt;30/11/12")</f>
        <v>0</v>
      </c>
      <c r="O87" s="2">
        <f>SUMIFS(Transactions!F:F,Transactions!D:D,Accounts!A87,Transactions!A:A,"&lt;01/2/13",Transactions!A:A,"&gt;31/12/12")</f>
        <v>0</v>
      </c>
      <c r="P87" s="2">
        <f>SUMIFS(Transactions!F:F,Transactions!D:D,Accounts!A87,Transactions!A:A,"&lt;01/3/13",Transactions!A:A,"&gt;31/1/13")</f>
        <v>0</v>
      </c>
      <c r="Q87" s="2">
        <f>SUMIFS(Transactions!F:F,Transactions!D:D,Accounts!A87,Transactions!A:A,"&lt;01/4/13",Transactions!A:A,"&gt;28/2/13")</f>
        <v>0</v>
      </c>
    </row>
    <row r="88" spans="1:17" x14ac:dyDescent="0.2">
      <c r="A88" s="75">
        <v>464</v>
      </c>
      <c r="C88" s="5" t="s">
        <v>13</v>
      </c>
      <c r="E88" s="11">
        <f t="shared" si="1"/>
        <v>0</v>
      </c>
      <c r="F88" s="2">
        <f>SUMIFS(Transactions!F:F,Transactions!D:D,Accounts!A88,Transactions!A:A,"&lt;01/5/12",Transactions!A:A,"&gt;31/3/12")</f>
        <v>0</v>
      </c>
      <c r="G88" s="2">
        <f>SUMIFS(Transactions!F:F,Transactions!D:D,Accounts!A88,Transactions!A:A,"&lt;01/6/12",Transactions!A:A,"&gt;30/4/12")</f>
        <v>0</v>
      </c>
      <c r="H88" s="2">
        <f>SUMIFS(Transactions!F:F,Transactions!D:D,Accounts!A88,Transactions!A:A,"&lt;01/7/12",Transactions!A:A,"&gt;31/5/12")</f>
        <v>0</v>
      </c>
      <c r="I88" s="2">
        <f>SUMIFS(Transactions!F:F,Transactions!D:D,Accounts!A88,Transactions!A:A,"&lt;01/08/12",Transactions!A:A,"&gt;30/6/12")</f>
        <v>0</v>
      </c>
      <c r="J88" s="2">
        <f>SUMIFS(Transactions!F:F,Transactions!D:D,Accounts!A88,Transactions!A:A,"&lt;01/09/12",Transactions!A:A,"&gt;31/7/12")</f>
        <v>0</v>
      </c>
      <c r="K88" s="2">
        <f>SUMIFS(Transactions!F:F,Transactions!D:D,Accounts!A88,Transactions!A:A,"&lt;01/10/12",Transactions!A:A,"&gt;31/8/12")</f>
        <v>0</v>
      </c>
      <c r="L88" s="2">
        <f>SUMIFS(Transactions!F:F,Transactions!D:D,Accounts!A88,Transactions!A:A,"&lt;01/11/12",Transactions!A:A,"&gt;30/9/12")</f>
        <v>0</v>
      </c>
      <c r="M88" s="2">
        <f>SUMIFS(Transactions!F:F,Transactions!D:D,Accounts!A88,Transactions!A:A,"&lt;01/12/12",Transactions!A:A,"&gt;31/10/12")</f>
        <v>0</v>
      </c>
      <c r="N88" s="2">
        <f>SUMIFS(Transactions!F:F,Transactions!D:D,Accounts!A88,Transactions!A:A,"&lt;01/1/13",Transactions!A:A,"&gt;30/11/12")</f>
        <v>0</v>
      </c>
      <c r="O88" s="2">
        <f>SUMIFS(Transactions!F:F,Transactions!D:D,Accounts!A88,Transactions!A:A,"&lt;01/2/13",Transactions!A:A,"&gt;31/12/12")</f>
        <v>0</v>
      </c>
      <c r="P88" s="2">
        <f>SUMIFS(Transactions!F:F,Transactions!D:D,Accounts!A88,Transactions!A:A,"&lt;01/3/13",Transactions!A:A,"&gt;31/1/13")</f>
        <v>0</v>
      </c>
      <c r="Q88" s="2">
        <f>SUMIFS(Transactions!F:F,Transactions!D:D,Accounts!A88,Transactions!A:A,"&lt;01/4/13",Transactions!A:A,"&gt;28/2/13")</f>
        <v>0</v>
      </c>
    </row>
    <row r="89" spans="1:17" x14ac:dyDescent="0.2">
      <c r="A89" s="75">
        <v>465</v>
      </c>
      <c r="C89" s="5" t="s">
        <v>13</v>
      </c>
      <c r="E89" s="11">
        <f t="shared" si="1"/>
        <v>0</v>
      </c>
      <c r="F89" s="2">
        <f>SUMIFS(Transactions!F:F,Transactions!D:D,Accounts!A89,Transactions!A:A,"&lt;01/5/12",Transactions!A:A,"&gt;31/3/12")</f>
        <v>0</v>
      </c>
      <c r="G89" s="2">
        <f>SUMIFS(Transactions!F:F,Transactions!D:D,Accounts!A89,Transactions!A:A,"&lt;01/6/12",Transactions!A:A,"&gt;30/4/12")</f>
        <v>0</v>
      </c>
      <c r="H89" s="2">
        <f>SUMIFS(Transactions!F:F,Transactions!D:D,Accounts!A89,Transactions!A:A,"&lt;01/7/12",Transactions!A:A,"&gt;31/5/12")</f>
        <v>0</v>
      </c>
      <c r="I89" s="2">
        <f>SUMIFS(Transactions!F:F,Transactions!D:D,Accounts!A89,Transactions!A:A,"&lt;01/08/12",Transactions!A:A,"&gt;30/6/12")</f>
        <v>0</v>
      </c>
      <c r="J89" s="2">
        <f>SUMIFS(Transactions!F:F,Transactions!D:D,Accounts!A89,Transactions!A:A,"&lt;01/09/12",Transactions!A:A,"&gt;31/7/12")</f>
        <v>0</v>
      </c>
      <c r="K89" s="2">
        <f>SUMIFS(Transactions!F:F,Transactions!D:D,Accounts!A89,Transactions!A:A,"&lt;01/10/12",Transactions!A:A,"&gt;31/8/12")</f>
        <v>0</v>
      </c>
      <c r="L89" s="2">
        <f>SUMIFS(Transactions!F:F,Transactions!D:D,Accounts!A89,Transactions!A:A,"&lt;01/11/12",Transactions!A:A,"&gt;30/9/12")</f>
        <v>0</v>
      </c>
      <c r="M89" s="2">
        <f>SUMIFS(Transactions!F:F,Transactions!D:D,Accounts!A89,Transactions!A:A,"&lt;01/12/12",Transactions!A:A,"&gt;31/10/12")</f>
        <v>0</v>
      </c>
      <c r="N89" s="2">
        <f>SUMIFS(Transactions!F:F,Transactions!D:D,Accounts!A89,Transactions!A:A,"&lt;01/1/13",Transactions!A:A,"&gt;30/11/12")</f>
        <v>0</v>
      </c>
      <c r="O89" s="2">
        <f>SUMIFS(Transactions!F:F,Transactions!D:D,Accounts!A89,Transactions!A:A,"&lt;01/2/13",Transactions!A:A,"&gt;31/12/12")</f>
        <v>0</v>
      </c>
      <c r="P89" s="2">
        <f>SUMIFS(Transactions!F:F,Transactions!D:D,Accounts!A89,Transactions!A:A,"&lt;01/3/13",Transactions!A:A,"&gt;31/1/13")</f>
        <v>0</v>
      </c>
      <c r="Q89" s="2">
        <f>SUMIFS(Transactions!F:F,Transactions!D:D,Accounts!A89,Transactions!A:A,"&lt;01/4/13",Transactions!A:A,"&gt;28/2/13")</f>
        <v>0</v>
      </c>
    </row>
    <row r="90" spans="1:17" x14ac:dyDescent="0.2">
      <c r="A90" s="75">
        <v>466</v>
      </c>
      <c r="C90" s="5" t="s">
        <v>13</v>
      </c>
      <c r="E90" s="11">
        <f t="shared" si="1"/>
        <v>0</v>
      </c>
      <c r="F90" s="2">
        <f>SUMIFS(Transactions!F:F,Transactions!D:D,Accounts!A90,Transactions!A:A,"&lt;01/5/12",Transactions!A:A,"&gt;31/3/12")</f>
        <v>0</v>
      </c>
      <c r="G90" s="2">
        <f>SUMIFS(Transactions!F:F,Transactions!D:D,Accounts!A90,Transactions!A:A,"&lt;01/6/12",Transactions!A:A,"&gt;30/4/12")</f>
        <v>0</v>
      </c>
      <c r="H90" s="2">
        <f>SUMIFS(Transactions!F:F,Transactions!D:D,Accounts!A90,Transactions!A:A,"&lt;01/7/12",Transactions!A:A,"&gt;31/5/12")</f>
        <v>0</v>
      </c>
      <c r="I90" s="2">
        <f>SUMIFS(Transactions!F:F,Transactions!D:D,Accounts!A90,Transactions!A:A,"&lt;01/08/12",Transactions!A:A,"&gt;30/6/12")</f>
        <v>0</v>
      </c>
      <c r="J90" s="2">
        <f>SUMIFS(Transactions!F:F,Transactions!D:D,Accounts!A90,Transactions!A:A,"&lt;01/09/12",Transactions!A:A,"&gt;31/7/12")</f>
        <v>0</v>
      </c>
      <c r="K90" s="2">
        <f>SUMIFS(Transactions!F:F,Transactions!D:D,Accounts!A90,Transactions!A:A,"&lt;01/10/12",Transactions!A:A,"&gt;31/8/12")</f>
        <v>0</v>
      </c>
      <c r="L90" s="2">
        <f>SUMIFS(Transactions!F:F,Transactions!D:D,Accounts!A90,Transactions!A:A,"&lt;01/11/12",Transactions!A:A,"&gt;30/9/12")</f>
        <v>0</v>
      </c>
      <c r="M90" s="2">
        <f>SUMIFS(Transactions!F:F,Transactions!D:D,Accounts!A90,Transactions!A:A,"&lt;01/12/12",Transactions!A:A,"&gt;31/10/12")</f>
        <v>0</v>
      </c>
      <c r="N90" s="2">
        <f>SUMIFS(Transactions!F:F,Transactions!D:D,Accounts!A90,Transactions!A:A,"&lt;01/1/13",Transactions!A:A,"&gt;30/11/12")</f>
        <v>0</v>
      </c>
      <c r="O90" s="2">
        <f>SUMIFS(Transactions!F:F,Transactions!D:D,Accounts!A90,Transactions!A:A,"&lt;01/2/13",Transactions!A:A,"&gt;31/12/12")</f>
        <v>0</v>
      </c>
      <c r="P90" s="2">
        <f>SUMIFS(Transactions!F:F,Transactions!D:D,Accounts!A90,Transactions!A:A,"&lt;01/3/13",Transactions!A:A,"&gt;31/1/13")</f>
        <v>0</v>
      </c>
      <c r="Q90" s="2">
        <f>SUMIFS(Transactions!F:F,Transactions!D:D,Accounts!A90,Transactions!A:A,"&lt;01/4/13",Transactions!A:A,"&gt;28/2/13")</f>
        <v>0</v>
      </c>
    </row>
    <row r="91" spans="1:17" x14ac:dyDescent="0.2">
      <c r="B91" s="44" t="s">
        <v>40</v>
      </c>
      <c r="E91" s="11">
        <f t="shared" si="1"/>
        <v>0</v>
      </c>
      <c r="F91" s="2">
        <f>SUMIFS(Transactions!F:F,Transactions!D:D,Accounts!A91,Transactions!A:A,"&lt;01/5/12",Transactions!A:A,"&gt;31/3/12")</f>
        <v>0</v>
      </c>
      <c r="G91" s="2">
        <f>SUMIFS(Transactions!F:F,Transactions!D:D,Accounts!A91,Transactions!A:A,"&lt;01/6/12",Transactions!A:A,"&gt;30/4/12")</f>
        <v>0</v>
      </c>
      <c r="H91" s="2">
        <f>SUMIFS(Transactions!F:F,Transactions!D:D,Accounts!A91,Transactions!A:A,"&lt;01/7/12",Transactions!A:A,"&gt;31/5/12")</f>
        <v>0</v>
      </c>
      <c r="I91" s="2">
        <f>SUMIFS(Transactions!F:F,Transactions!D:D,Accounts!A91,Transactions!A:A,"&lt;01/08/12",Transactions!A:A,"&gt;30/6/12")</f>
        <v>0</v>
      </c>
      <c r="J91" s="2">
        <f>SUMIFS(Transactions!F:F,Transactions!D:D,Accounts!A91,Transactions!A:A,"&lt;01/09/12",Transactions!A:A,"&gt;31/7/12")</f>
        <v>0</v>
      </c>
      <c r="K91" s="2">
        <f>SUMIFS(Transactions!F:F,Transactions!D:D,Accounts!A91,Transactions!A:A,"&lt;01/10/12",Transactions!A:A,"&gt;31/8/12")</f>
        <v>0</v>
      </c>
      <c r="L91" s="2">
        <f>SUMIFS(Transactions!F:F,Transactions!D:D,Accounts!A91,Transactions!A:A,"&lt;01/11/12",Transactions!A:A,"&gt;30/9/12")</f>
        <v>0</v>
      </c>
      <c r="M91" s="2">
        <f>SUMIFS(Transactions!F:F,Transactions!D:D,Accounts!A91,Transactions!A:A,"&lt;01/12/12",Transactions!A:A,"&gt;31/10/12")</f>
        <v>0</v>
      </c>
      <c r="N91" s="2">
        <f>SUMIFS(Transactions!F:F,Transactions!D:D,Accounts!A91,Transactions!A:A,"&lt;01/1/13",Transactions!A:A,"&gt;30/11/12")</f>
        <v>0</v>
      </c>
      <c r="O91" s="2">
        <f>SUMIFS(Transactions!F:F,Transactions!D:D,Accounts!A91,Transactions!A:A,"&lt;01/2/13",Transactions!A:A,"&gt;31/12/12")</f>
        <v>0</v>
      </c>
      <c r="P91" s="2">
        <f>SUMIFS(Transactions!F:F,Transactions!D:D,Accounts!A91,Transactions!A:A,"&lt;01/3/13",Transactions!A:A,"&gt;31/1/13")</f>
        <v>0</v>
      </c>
      <c r="Q91" s="2">
        <f>SUMIFS(Transactions!F:F,Transactions!D:D,Accounts!A91,Transactions!A:A,"&lt;01/4/13",Transactions!A:A,"&gt;28/2/13")</f>
        <v>0</v>
      </c>
    </row>
    <row r="92" spans="1:17" x14ac:dyDescent="0.2">
      <c r="B92" s="44" t="s">
        <v>14</v>
      </c>
      <c r="E92" s="11">
        <f t="shared" si="1"/>
        <v>0</v>
      </c>
      <c r="F92" s="2">
        <f>SUMIFS(Transactions!F:F,Transactions!D:D,Accounts!A92,Transactions!A:A,"&lt;01/5/12",Transactions!A:A,"&gt;31/3/12")</f>
        <v>0</v>
      </c>
      <c r="G92" s="2">
        <f>SUMIFS(Transactions!F:F,Transactions!D:D,Accounts!A92,Transactions!A:A,"&lt;01/6/12",Transactions!A:A,"&gt;30/4/12")</f>
        <v>0</v>
      </c>
      <c r="H92" s="2">
        <f>SUMIFS(Transactions!F:F,Transactions!D:D,Accounts!A92,Transactions!A:A,"&lt;01/7/12",Transactions!A:A,"&gt;31/5/12")</f>
        <v>0</v>
      </c>
      <c r="I92" s="2">
        <f>SUMIFS(Transactions!F:F,Transactions!D:D,Accounts!A92,Transactions!A:A,"&lt;01/08/12",Transactions!A:A,"&gt;30/6/12")</f>
        <v>0</v>
      </c>
      <c r="J92" s="2">
        <f>SUMIFS(Transactions!F:F,Transactions!D:D,Accounts!A92,Transactions!A:A,"&lt;01/09/12",Transactions!A:A,"&gt;31/7/12")</f>
        <v>0</v>
      </c>
      <c r="K92" s="2">
        <f>SUMIFS(Transactions!F:F,Transactions!D:D,Accounts!A92,Transactions!A:A,"&lt;01/10/12",Transactions!A:A,"&gt;31/8/12")</f>
        <v>0</v>
      </c>
      <c r="L92" s="2">
        <f>SUMIFS(Transactions!F:F,Transactions!D:D,Accounts!A92,Transactions!A:A,"&lt;01/11/12",Transactions!A:A,"&gt;30/9/12")</f>
        <v>0</v>
      </c>
      <c r="M92" s="2">
        <f>SUMIFS(Transactions!F:F,Transactions!D:D,Accounts!A92,Transactions!A:A,"&lt;01/12/12",Transactions!A:A,"&gt;31/10/12")</f>
        <v>0</v>
      </c>
      <c r="N92" s="2">
        <f>SUMIFS(Transactions!F:F,Transactions!D:D,Accounts!A92,Transactions!A:A,"&lt;01/1/13",Transactions!A:A,"&gt;30/11/12")</f>
        <v>0</v>
      </c>
      <c r="O92" s="2">
        <f>SUMIFS(Transactions!F:F,Transactions!D:D,Accounts!A92,Transactions!A:A,"&lt;01/2/13",Transactions!A:A,"&gt;31/12/12")</f>
        <v>0</v>
      </c>
      <c r="P92" s="2">
        <f>SUMIFS(Transactions!F:F,Transactions!D:D,Accounts!A92,Transactions!A:A,"&lt;01/3/13",Transactions!A:A,"&gt;31/1/13")</f>
        <v>0</v>
      </c>
      <c r="Q92" s="2">
        <f>SUMIFS(Transactions!F:F,Transactions!D:D,Accounts!A92,Transactions!A:A,"&lt;01/4/13",Transactions!A:A,"&gt;28/2/13")</f>
        <v>0</v>
      </c>
    </row>
    <row r="93" spans="1:17" x14ac:dyDescent="0.2">
      <c r="A93" s="75">
        <v>511</v>
      </c>
      <c r="B93" s="5" t="s">
        <v>73</v>
      </c>
      <c r="C93" s="5" t="s">
        <v>16</v>
      </c>
      <c r="E93" s="11">
        <f t="shared" si="1"/>
        <v>0</v>
      </c>
      <c r="F93" s="2">
        <f>SUMIFS(Transactions!F:F,Transactions!D:D,Accounts!A93,Transactions!A:A,"&lt;01/5/12",Transactions!A:A,"&gt;31/3/12")</f>
        <v>0</v>
      </c>
      <c r="G93" s="2">
        <f>SUMIFS(Transactions!F:F,Transactions!D:D,Accounts!A93,Transactions!A:A,"&lt;01/6/12",Transactions!A:A,"&gt;30/4/12")</f>
        <v>0</v>
      </c>
      <c r="H93" s="2">
        <f>SUMIFS(Transactions!F:F,Transactions!D:D,Accounts!A93,Transactions!A:A,"&lt;01/7/12",Transactions!A:A,"&gt;31/5/12")</f>
        <v>0</v>
      </c>
      <c r="I93" s="2">
        <f>SUMIFS(Transactions!F:F,Transactions!D:D,Accounts!A93,Transactions!A:A,"&lt;01/08/12",Transactions!A:A,"&gt;30/6/12")</f>
        <v>0</v>
      </c>
      <c r="J93" s="2">
        <f>SUMIFS(Transactions!F:F,Transactions!D:D,Accounts!A93,Transactions!A:A,"&lt;01/09/12",Transactions!A:A,"&gt;31/7/12")</f>
        <v>0</v>
      </c>
      <c r="K93" s="2">
        <f>SUMIFS(Transactions!F:F,Transactions!D:D,Accounts!A93,Transactions!A:A,"&lt;01/10/12",Transactions!A:A,"&gt;31/8/12")</f>
        <v>0</v>
      </c>
      <c r="L93" s="2">
        <f>SUMIFS(Transactions!F:F,Transactions!D:D,Accounts!A93,Transactions!A:A,"&lt;01/11/12",Transactions!A:A,"&gt;30/9/12")</f>
        <v>0</v>
      </c>
      <c r="M93" s="2">
        <f>SUMIFS(Transactions!F:F,Transactions!D:D,Accounts!A93,Transactions!A:A,"&lt;01/12/12",Transactions!A:A,"&gt;31/10/12")</f>
        <v>0</v>
      </c>
      <c r="N93" s="2">
        <f>SUMIFS(Transactions!F:F,Transactions!D:D,Accounts!A93,Transactions!A:A,"&lt;01/1/13",Transactions!A:A,"&gt;30/11/12")</f>
        <v>0</v>
      </c>
      <c r="O93" s="2">
        <f>SUMIFS(Transactions!F:F,Transactions!D:D,Accounts!A93,Transactions!A:A,"&lt;01/2/13",Transactions!A:A,"&gt;31/12/12")</f>
        <v>0</v>
      </c>
      <c r="P93" s="2">
        <f>SUMIFS(Transactions!F:F,Transactions!D:D,Accounts!A93,Transactions!A:A,"&lt;01/3/13",Transactions!A:A,"&gt;31/1/13")</f>
        <v>0</v>
      </c>
      <c r="Q93" s="2">
        <f>SUMIFS(Transactions!F:F,Transactions!D:D,Accounts!A93,Transactions!A:A,"&lt;01/4/13",Transactions!A:A,"&gt;28/2/13")</f>
        <v>0</v>
      </c>
    </row>
    <row r="94" spans="1:17" x14ac:dyDescent="0.2">
      <c r="A94" s="75">
        <v>512</v>
      </c>
      <c r="B94" s="5" t="s">
        <v>17</v>
      </c>
      <c r="C94" s="5" t="s">
        <v>16</v>
      </c>
      <c r="E94" s="11">
        <f t="shared" si="1"/>
        <v>0</v>
      </c>
      <c r="F94" s="2">
        <f>SUMIFS(Transactions!F:F,Transactions!D:D,Accounts!A94,Transactions!A:A,"&lt;01/5/12",Transactions!A:A,"&gt;31/3/12")</f>
        <v>0</v>
      </c>
      <c r="G94" s="2">
        <f>SUMIFS(Transactions!F:F,Transactions!D:D,Accounts!A94,Transactions!A:A,"&lt;01/6/12",Transactions!A:A,"&gt;30/4/12")</f>
        <v>0</v>
      </c>
      <c r="H94" s="2">
        <f>SUMIFS(Transactions!F:F,Transactions!D:D,Accounts!A94,Transactions!A:A,"&lt;01/7/12",Transactions!A:A,"&gt;31/5/12")</f>
        <v>0</v>
      </c>
      <c r="I94" s="2">
        <f>SUMIFS(Transactions!F:F,Transactions!D:D,Accounts!A94,Transactions!A:A,"&lt;01/08/12",Transactions!A:A,"&gt;30/6/12")</f>
        <v>0</v>
      </c>
      <c r="J94" s="2">
        <f>SUMIFS(Transactions!F:F,Transactions!D:D,Accounts!A94,Transactions!A:A,"&lt;01/09/12",Transactions!A:A,"&gt;31/7/12")</f>
        <v>0</v>
      </c>
      <c r="K94" s="2">
        <f>SUMIFS(Transactions!F:F,Transactions!D:D,Accounts!A94,Transactions!A:A,"&lt;01/10/12",Transactions!A:A,"&gt;31/8/12")</f>
        <v>0</v>
      </c>
      <c r="L94" s="2">
        <f>SUMIFS(Transactions!F:F,Transactions!D:D,Accounts!A94,Transactions!A:A,"&lt;01/11/12",Transactions!A:A,"&gt;30/9/12")</f>
        <v>0</v>
      </c>
      <c r="M94" s="2">
        <f>SUMIFS(Transactions!F:F,Transactions!D:D,Accounts!A94,Transactions!A:A,"&lt;01/12/12",Transactions!A:A,"&gt;31/10/12")</f>
        <v>0</v>
      </c>
      <c r="N94" s="2">
        <f>SUMIFS(Transactions!F:F,Transactions!D:D,Accounts!A94,Transactions!A:A,"&lt;01/1/13",Transactions!A:A,"&gt;30/11/12")</f>
        <v>0</v>
      </c>
      <c r="O94" s="2">
        <f>SUMIFS(Transactions!F:F,Transactions!D:D,Accounts!A94,Transactions!A:A,"&lt;01/2/13",Transactions!A:A,"&gt;31/12/12")</f>
        <v>0</v>
      </c>
      <c r="P94" s="2">
        <f>SUMIFS(Transactions!F:F,Transactions!D:D,Accounts!A94,Transactions!A:A,"&lt;01/3/13",Transactions!A:A,"&gt;31/1/13")</f>
        <v>0</v>
      </c>
      <c r="Q94" s="2">
        <f>SUMIFS(Transactions!F:F,Transactions!D:D,Accounts!A94,Transactions!A:A,"&lt;01/4/13",Transactions!A:A,"&gt;28/2/13")</f>
        <v>0</v>
      </c>
    </row>
    <row r="95" spans="1:17" x14ac:dyDescent="0.2">
      <c r="A95" s="75">
        <v>513</v>
      </c>
      <c r="C95" s="5" t="s">
        <v>16</v>
      </c>
      <c r="E95" s="11">
        <f t="shared" si="1"/>
        <v>0</v>
      </c>
      <c r="F95" s="2">
        <f>SUMIFS(Transactions!F:F,Transactions!D:D,Accounts!A95,Transactions!A:A,"&lt;01/5/12",Transactions!A:A,"&gt;31/3/12")</f>
        <v>0</v>
      </c>
      <c r="G95" s="2">
        <f>SUMIFS(Transactions!F:F,Transactions!D:D,Accounts!A95,Transactions!A:A,"&lt;01/6/12",Transactions!A:A,"&gt;30/4/12")</f>
        <v>0</v>
      </c>
      <c r="H95" s="2">
        <f>SUMIFS(Transactions!F:F,Transactions!D:D,Accounts!A95,Transactions!A:A,"&lt;01/7/12",Transactions!A:A,"&gt;31/5/12")</f>
        <v>0</v>
      </c>
      <c r="I95" s="2">
        <f>SUMIFS(Transactions!F:F,Transactions!D:D,Accounts!A95,Transactions!A:A,"&lt;01/08/12",Transactions!A:A,"&gt;30/6/12")</f>
        <v>0</v>
      </c>
      <c r="J95" s="2">
        <f>SUMIFS(Transactions!F:F,Transactions!D:D,Accounts!A95,Transactions!A:A,"&lt;01/09/12",Transactions!A:A,"&gt;31/7/12")</f>
        <v>0</v>
      </c>
      <c r="K95" s="2">
        <f>SUMIFS(Transactions!F:F,Transactions!D:D,Accounts!A95,Transactions!A:A,"&lt;01/10/12",Transactions!A:A,"&gt;31/8/12")</f>
        <v>0</v>
      </c>
      <c r="L95" s="2">
        <f>SUMIFS(Transactions!F:F,Transactions!D:D,Accounts!A95,Transactions!A:A,"&lt;01/11/12",Transactions!A:A,"&gt;30/9/12")</f>
        <v>0</v>
      </c>
      <c r="M95" s="2">
        <f>SUMIFS(Transactions!F:F,Transactions!D:D,Accounts!A95,Transactions!A:A,"&lt;01/12/12",Transactions!A:A,"&gt;31/10/12")</f>
        <v>0</v>
      </c>
      <c r="N95" s="2">
        <f>SUMIFS(Transactions!F:F,Transactions!D:D,Accounts!A95,Transactions!A:A,"&lt;01/1/13",Transactions!A:A,"&gt;30/11/12")</f>
        <v>0</v>
      </c>
      <c r="O95" s="2">
        <f>SUMIFS(Transactions!F:F,Transactions!D:D,Accounts!A95,Transactions!A:A,"&lt;01/2/13",Transactions!A:A,"&gt;31/12/12")</f>
        <v>0</v>
      </c>
      <c r="P95" s="2">
        <f>SUMIFS(Transactions!F:F,Transactions!D:D,Accounts!A95,Transactions!A:A,"&lt;01/3/13",Transactions!A:A,"&gt;31/1/13")</f>
        <v>0</v>
      </c>
      <c r="Q95" s="2">
        <f>SUMIFS(Transactions!F:F,Transactions!D:D,Accounts!A95,Transactions!A:A,"&lt;01/4/13",Transactions!A:A,"&gt;28/2/13")</f>
        <v>0</v>
      </c>
    </row>
    <row r="96" spans="1:17" x14ac:dyDescent="0.2">
      <c r="A96" s="75">
        <v>514</v>
      </c>
      <c r="C96" s="5" t="s">
        <v>16</v>
      </c>
      <c r="E96" s="11">
        <f t="shared" si="1"/>
        <v>0</v>
      </c>
      <c r="F96" s="2">
        <f>SUMIFS(Transactions!F:F,Transactions!D:D,Accounts!A96,Transactions!A:A,"&lt;01/5/12",Transactions!A:A,"&gt;31/3/12")</f>
        <v>0</v>
      </c>
      <c r="G96" s="2">
        <f>SUMIFS(Transactions!F:F,Transactions!D:D,Accounts!A96,Transactions!A:A,"&lt;01/6/12",Transactions!A:A,"&gt;30/4/12")</f>
        <v>0</v>
      </c>
      <c r="H96" s="2">
        <f>SUMIFS(Transactions!F:F,Transactions!D:D,Accounts!A96,Transactions!A:A,"&lt;01/7/12",Transactions!A:A,"&gt;31/5/12")</f>
        <v>0</v>
      </c>
      <c r="I96" s="2">
        <f>SUMIFS(Transactions!F:F,Transactions!D:D,Accounts!A96,Transactions!A:A,"&lt;01/08/12",Transactions!A:A,"&gt;30/6/12")</f>
        <v>0</v>
      </c>
      <c r="J96" s="2">
        <f>SUMIFS(Transactions!F:F,Transactions!D:D,Accounts!A96,Transactions!A:A,"&lt;01/09/12",Transactions!A:A,"&gt;31/7/12")</f>
        <v>0</v>
      </c>
      <c r="K96" s="2">
        <f>SUMIFS(Transactions!F:F,Transactions!D:D,Accounts!A96,Transactions!A:A,"&lt;01/10/12",Transactions!A:A,"&gt;31/8/12")</f>
        <v>0</v>
      </c>
      <c r="L96" s="2">
        <f>SUMIFS(Transactions!F:F,Transactions!D:D,Accounts!A96,Transactions!A:A,"&lt;01/11/12",Transactions!A:A,"&gt;30/9/12")</f>
        <v>0</v>
      </c>
      <c r="M96" s="2">
        <f>SUMIFS(Transactions!F:F,Transactions!D:D,Accounts!A96,Transactions!A:A,"&lt;01/12/12",Transactions!A:A,"&gt;31/10/12")</f>
        <v>0</v>
      </c>
      <c r="N96" s="2">
        <f>SUMIFS(Transactions!F:F,Transactions!D:D,Accounts!A96,Transactions!A:A,"&lt;01/1/13",Transactions!A:A,"&gt;30/11/12")</f>
        <v>0</v>
      </c>
      <c r="O96" s="2">
        <f>SUMIFS(Transactions!F:F,Transactions!D:D,Accounts!A96,Transactions!A:A,"&lt;01/2/13",Transactions!A:A,"&gt;31/12/12")</f>
        <v>0</v>
      </c>
      <c r="P96" s="2">
        <f>SUMIFS(Transactions!F:F,Transactions!D:D,Accounts!A96,Transactions!A:A,"&lt;01/3/13",Transactions!A:A,"&gt;31/1/13")</f>
        <v>0</v>
      </c>
      <c r="Q96" s="2">
        <f>SUMIFS(Transactions!F:F,Transactions!D:D,Accounts!A96,Transactions!A:A,"&lt;01/4/13",Transactions!A:A,"&gt;28/2/13")</f>
        <v>0</v>
      </c>
    </row>
    <row r="97" spans="1:17" x14ac:dyDescent="0.2">
      <c r="A97" s="75">
        <v>515</v>
      </c>
      <c r="C97" s="5" t="s">
        <v>16</v>
      </c>
      <c r="E97" s="11">
        <f t="shared" si="1"/>
        <v>0</v>
      </c>
      <c r="F97" s="2">
        <f>SUMIFS(Transactions!F:F,Transactions!D:D,Accounts!A97,Transactions!A:A,"&lt;01/5/12",Transactions!A:A,"&gt;31/3/12")</f>
        <v>0</v>
      </c>
      <c r="G97" s="2">
        <f>SUMIFS(Transactions!F:F,Transactions!D:D,Accounts!A97,Transactions!A:A,"&lt;01/6/12",Transactions!A:A,"&gt;30/4/12")</f>
        <v>0</v>
      </c>
      <c r="H97" s="2">
        <f>SUMIFS(Transactions!F:F,Transactions!D:D,Accounts!A97,Transactions!A:A,"&lt;01/7/12",Transactions!A:A,"&gt;31/5/12")</f>
        <v>0</v>
      </c>
      <c r="I97" s="2">
        <f>SUMIFS(Transactions!F:F,Transactions!D:D,Accounts!A97,Transactions!A:A,"&lt;01/08/12",Transactions!A:A,"&gt;30/6/12")</f>
        <v>0</v>
      </c>
      <c r="J97" s="2">
        <f>SUMIFS(Transactions!F:F,Transactions!D:D,Accounts!A97,Transactions!A:A,"&lt;01/09/12",Transactions!A:A,"&gt;31/7/12")</f>
        <v>0</v>
      </c>
      <c r="K97" s="2">
        <f>SUMIFS(Transactions!F:F,Transactions!D:D,Accounts!A97,Transactions!A:A,"&lt;01/10/12",Transactions!A:A,"&gt;31/8/12")</f>
        <v>0</v>
      </c>
      <c r="L97" s="2">
        <f>SUMIFS(Transactions!F:F,Transactions!D:D,Accounts!A97,Transactions!A:A,"&lt;01/11/12",Transactions!A:A,"&gt;30/9/12")</f>
        <v>0</v>
      </c>
      <c r="M97" s="2">
        <f>SUMIFS(Transactions!F:F,Transactions!D:D,Accounts!A97,Transactions!A:A,"&lt;01/12/12",Transactions!A:A,"&gt;31/10/12")</f>
        <v>0</v>
      </c>
      <c r="N97" s="2">
        <f>SUMIFS(Transactions!F:F,Transactions!D:D,Accounts!A97,Transactions!A:A,"&lt;01/1/13",Transactions!A:A,"&gt;30/11/12")</f>
        <v>0</v>
      </c>
      <c r="O97" s="2">
        <f>SUMIFS(Transactions!F:F,Transactions!D:D,Accounts!A97,Transactions!A:A,"&lt;01/2/13",Transactions!A:A,"&gt;31/12/12")</f>
        <v>0</v>
      </c>
      <c r="P97" s="2">
        <f>SUMIFS(Transactions!F:F,Transactions!D:D,Accounts!A97,Transactions!A:A,"&lt;01/3/13",Transactions!A:A,"&gt;31/1/13")</f>
        <v>0</v>
      </c>
      <c r="Q97" s="2">
        <f>SUMIFS(Transactions!F:F,Transactions!D:D,Accounts!A97,Transactions!A:A,"&lt;01/4/13",Transactions!A:A,"&gt;28/2/13")</f>
        <v>0</v>
      </c>
    </row>
    <row r="98" spans="1:17" x14ac:dyDescent="0.2">
      <c r="A98" s="75">
        <v>516</v>
      </c>
      <c r="C98" s="5" t="s">
        <v>16</v>
      </c>
      <c r="E98" s="11">
        <f t="shared" si="1"/>
        <v>0</v>
      </c>
      <c r="F98" s="2">
        <f>SUMIFS(Transactions!F:F,Transactions!D:D,Accounts!A98,Transactions!A:A,"&lt;01/5/12",Transactions!A:A,"&gt;31/3/12")</f>
        <v>0</v>
      </c>
      <c r="G98" s="2">
        <f>SUMIFS(Transactions!F:F,Transactions!D:D,Accounts!A98,Transactions!A:A,"&lt;01/6/12",Transactions!A:A,"&gt;30/4/12")</f>
        <v>0</v>
      </c>
      <c r="H98" s="2">
        <f>SUMIFS(Transactions!F:F,Transactions!D:D,Accounts!A98,Transactions!A:A,"&lt;01/7/12",Transactions!A:A,"&gt;31/5/12")</f>
        <v>0</v>
      </c>
      <c r="I98" s="2">
        <f>SUMIFS(Transactions!F:F,Transactions!D:D,Accounts!A98,Transactions!A:A,"&lt;01/08/12",Transactions!A:A,"&gt;30/6/12")</f>
        <v>0</v>
      </c>
      <c r="J98" s="2">
        <f>SUMIFS(Transactions!F:F,Transactions!D:D,Accounts!A98,Transactions!A:A,"&lt;01/09/12",Transactions!A:A,"&gt;31/7/12")</f>
        <v>0</v>
      </c>
      <c r="K98" s="2">
        <f>SUMIFS(Transactions!F:F,Transactions!D:D,Accounts!A98,Transactions!A:A,"&lt;01/10/12",Transactions!A:A,"&gt;31/8/12")</f>
        <v>0</v>
      </c>
      <c r="L98" s="2">
        <f>SUMIFS(Transactions!F:F,Transactions!D:D,Accounts!A98,Transactions!A:A,"&lt;01/11/12",Transactions!A:A,"&gt;30/9/12")</f>
        <v>0</v>
      </c>
      <c r="M98" s="2">
        <f>SUMIFS(Transactions!F:F,Transactions!D:D,Accounts!A98,Transactions!A:A,"&lt;01/12/12",Transactions!A:A,"&gt;31/10/12")</f>
        <v>0</v>
      </c>
      <c r="N98" s="2">
        <f>SUMIFS(Transactions!F:F,Transactions!D:D,Accounts!A98,Transactions!A:A,"&lt;01/1/13",Transactions!A:A,"&gt;30/11/12")</f>
        <v>0</v>
      </c>
      <c r="O98" s="2">
        <f>SUMIFS(Transactions!F:F,Transactions!D:D,Accounts!A98,Transactions!A:A,"&lt;01/2/13",Transactions!A:A,"&gt;31/12/12")</f>
        <v>0</v>
      </c>
      <c r="P98" s="2">
        <f>SUMIFS(Transactions!F:F,Transactions!D:D,Accounts!A98,Transactions!A:A,"&lt;01/3/13",Transactions!A:A,"&gt;31/1/13")</f>
        <v>0</v>
      </c>
      <c r="Q98" s="2">
        <f>SUMIFS(Transactions!F:F,Transactions!D:D,Accounts!A98,Transactions!A:A,"&lt;01/4/13",Transactions!A:A,"&gt;28/2/13")</f>
        <v>0</v>
      </c>
    </row>
    <row r="99" spans="1:17" x14ac:dyDescent="0.2">
      <c r="A99" s="75">
        <v>517</v>
      </c>
      <c r="C99" s="5" t="s">
        <v>16</v>
      </c>
      <c r="E99" s="11">
        <f t="shared" si="1"/>
        <v>0</v>
      </c>
      <c r="F99" s="2">
        <f>SUMIFS(Transactions!F:F,Transactions!D:D,Accounts!A99,Transactions!A:A,"&lt;01/5/12",Transactions!A:A,"&gt;31/3/12")</f>
        <v>0</v>
      </c>
      <c r="G99" s="2">
        <f>SUMIFS(Transactions!F:F,Transactions!D:D,Accounts!A99,Transactions!A:A,"&lt;01/6/12",Transactions!A:A,"&gt;30/4/12")</f>
        <v>0</v>
      </c>
      <c r="H99" s="2">
        <f>SUMIFS(Transactions!F:F,Transactions!D:D,Accounts!A99,Transactions!A:A,"&lt;01/7/12",Transactions!A:A,"&gt;31/5/12")</f>
        <v>0</v>
      </c>
      <c r="I99" s="2">
        <f>SUMIFS(Transactions!F:F,Transactions!D:D,Accounts!A99,Transactions!A:A,"&lt;01/08/12",Transactions!A:A,"&gt;30/6/12")</f>
        <v>0</v>
      </c>
      <c r="J99" s="2">
        <f>SUMIFS(Transactions!F:F,Transactions!D:D,Accounts!A99,Transactions!A:A,"&lt;01/09/12",Transactions!A:A,"&gt;31/7/12")</f>
        <v>0</v>
      </c>
      <c r="K99" s="2">
        <f>SUMIFS(Transactions!F:F,Transactions!D:D,Accounts!A99,Transactions!A:A,"&lt;01/10/12",Transactions!A:A,"&gt;31/8/12")</f>
        <v>0</v>
      </c>
      <c r="L99" s="2">
        <f>SUMIFS(Transactions!F:F,Transactions!D:D,Accounts!A99,Transactions!A:A,"&lt;01/11/12",Transactions!A:A,"&gt;30/9/12")</f>
        <v>0</v>
      </c>
      <c r="M99" s="2">
        <f>SUMIFS(Transactions!F:F,Transactions!D:D,Accounts!A99,Transactions!A:A,"&lt;01/12/12",Transactions!A:A,"&gt;31/10/12")</f>
        <v>0</v>
      </c>
      <c r="N99" s="2">
        <f>SUMIFS(Transactions!F:F,Transactions!D:D,Accounts!A99,Transactions!A:A,"&lt;01/1/13",Transactions!A:A,"&gt;30/11/12")</f>
        <v>0</v>
      </c>
      <c r="O99" s="2">
        <f>SUMIFS(Transactions!F:F,Transactions!D:D,Accounts!A99,Transactions!A:A,"&lt;01/2/13",Transactions!A:A,"&gt;31/12/12")</f>
        <v>0</v>
      </c>
      <c r="P99" s="2">
        <f>SUMIFS(Transactions!F:F,Transactions!D:D,Accounts!A99,Transactions!A:A,"&lt;01/3/13",Transactions!A:A,"&gt;31/1/13")</f>
        <v>0</v>
      </c>
      <c r="Q99" s="2">
        <f>SUMIFS(Transactions!F:F,Transactions!D:D,Accounts!A99,Transactions!A:A,"&lt;01/4/13",Transactions!A:A,"&gt;28/2/13")</f>
        <v>0</v>
      </c>
    </row>
    <row r="100" spans="1:17" x14ac:dyDescent="0.2">
      <c r="A100" s="75">
        <v>518</v>
      </c>
      <c r="C100" s="5" t="s">
        <v>16</v>
      </c>
      <c r="E100" s="11">
        <f t="shared" si="1"/>
        <v>0</v>
      </c>
      <c r="F100" s="2">
        <f>SUMIFS(Transactions!F:F,Transactions!D:D,Accounts!A100,Transactions!A:A,"&lt;01/5/12",Transactions!A:A,"&gt;31/3/12")</f>
        <v>0</v>
      </c>
      <c r="G100" s="2">
        <f>SUMIFS(Transactions!F:F,Transactions!D:D,Accounts!A100,Transactions!A:A,"&lt;01/6/12",Transactions!A:A,"&gt;30/4/12")</f>
        <v>0</v>
      </c>
      <c r="H100" s="2">
        <f>SUMIFS(Transactions!F:F,Transactions!D:D,Accounts!A100,Transactions!A:A,"&lt;01/7/12",Transactions!A:A,"&gt;31/5/12")</f>
        <v>0</v>
      </c>
      <c r="I100" s="2">
        <f>SUMIFS(Transactions!F:F,Transactions!D:D,Accounts!A100,Transactions!A:A,"&lt;01/08/12",Transactions!A:A,"&gt;30/6/12")</f>
        <v>0</v>
      </c>
      <c r="J100" s="2">
        <f>SUMIFS(Transactions!F:F,Transactions!D:D,Accounts!A100,Transactions!A:A,"&lt;01/09/12",Transactions!A:A,"&gt;31/7/12")</f>
        <v>0</v>
      </c>
      <c r="K100" s="2">
        <f>SUMIFS(Transactions!F:F,Transactions!D:D,Accounts!A100,Transactions!A:A,"&lt;01/10/12",Transactions!A:A,"&gt;31/8/12")</f>
        <v>0</v>
      </c>
      <c r="L100" s="2">
        <f>SUMIFS(Transactions!F:F,Transactions!D:D,Accounts!A100,Transactions!A:A,"&lt;01/11/12",Transactions!A:A,"&gt;30/9/12")</f>
        <v>0</v>
      </c>
      <c r="M100" s="2">
        <f>SUMIFS(Transactions!F:F,Transactions!D:D,Accounts!A100,Transactions!A:A,"&lt;01/12/12",Transactions!A:A,"&gt;31/10/12")</f>
        <v>0</v>
      </c>
      <c r="N100" s="2">
        <f>SUMIFS(Transactions!F:F,Transactions!D:D,Accounts!A100,Transactions!A:A,"&lt;01/1/13",Transactions!A:A,"&gt;30/11/12")</f>
        <v>0</v>
      </c>
      <c r="O100" s="2">
        <f>SUMIFS(Transactions!F:F,Transactions!D:D,Accounts!A100,Transactions!A:A,"&lt;01/2/13",Transactions!A:A,"&gt;31/12/12")</f>
        <v>0</v>
      </c>
      <c r="P100" s="2">
        <f>SUMIFS(Transactions!F:F,Transactions!D:D,Accounts!A100,Transactions!A:A,"&lt;01/3/13",Transactions!A:A,"&gt;31/1/13")</f>
        <v>0</v>
      </c>
      <c r="Q100" s="2">
        <f>SUMIFS(Transactions!F:F,Transactions!D:D,Accounts!A100,Transactions!A:A,"&lt;01/4/13",Transactions!A:A,"&gt;28/2/13")</f>
        <v>0</v>
      </c>
    </row>
    <row r="101" spans="1:17" x14ac:dyDescent="0.2">
      <c r="A101" s="75">
        <v>519</v>
      </c>
      <c r="C101" s="5" t="s">
        <v>16</v>
      </c>
      <c r="E101" s="11">
        <f t="shared" si="1"/>
        <v>0</v>
      </c>
      <c r="F101" s="2">
        <f>SUMIFS(Transactions!F:F,Transactions!D:D,Accounts!A101,Transactions!A:A,"&lt;01/5/12",Transactions!A:A,"&gt;31/3/12")</f>
        <v>0</v>
      </c>
      <c r="G101" s="2">
        <f>SUMIFS(Transactions!F:F,Transactions!D:D,Accounts!A101,Transactions!A:A,"&lt;01/6/12",Transactions!A:A,"&gt;30/4/12")</f>
        <v>0</v>
      </c>
      <c r="H101" s="2">
        <f>SUMIFS(Transactions!F:F,Transactions!D:D,Accounts!A101,Transactions!A:A,"&lt;01/7/12",Transactions!A:A,"&gt;31/5/12")</f>
        <v>0</v>
      </c>
      <c r="I101" s="2">
        <f>SUMIFS(Transactions!F:F,Transactions!D:D,Accounts!A101,Transactions!A:A,"&lt;01/08/12",Transactions!A:A,"&gt;30/6/12")</f>
        <v>0</v>
      </c>
      <c r="J101" s="2">
        <f>SUMIFS(Transactions!F:F,Transactions!D:D,Accounts!A101,Transactions!A:A,"&lt;01/09/12",Transactions!A:A,"&gt;31/7/12")</f>
        <v>0</v>
      </c>
      <c r="K101" s="2">
        <f>SUMIFS(Transactions!F:F,Transactions!D:D,Accounts!A101,Transactions!A:A,"&lt;01/10/12",Transactions!A:A,"&gt;31/8/12")</f>
        <v>0</v>
      </c>
      <c r="L101" s="2">
        <f>SUMIFS(Transactions!F:F,Transactions!D:D,Accounts!A101,Transactions!A:A,"&lt;01/11/12",Transactions!A:A,"&gt;30/9/12")</f>
        <v>0</v>
      </c>
      <c r="M101" s="2">
        <f>SUMIFS(Transactions!F:F,Transactions!D:D,Accounts!A101,Transactions!A:A,"&lt;01/12/12",Transactions!A:A,"&gt;31/10/12")</f>
        <v>0</v>
      </c>
      <c r="N101" s="2">
        <f>SUMIFS(Transactions!F:F,Transactions!D:D,Accounts!A101,Transactions!A:A,"&lt;01/1/13",Transactions!A:A,"&gt;30/11/12")</f>
        <v>0</v>
      </c>
      <c r="O101" s="2">
        <f>SUMIFS(Transactions!F:F,Transactions!D:D,Accounts!A101,Transactions!A:A,"&lt;01/2/13",Transactions!A:A,"&gt;31/12/12")</f>
        <v>0</v>
      </c>
      <c r="P101" s="2">
        <f>SUMIFS(Transactions!F:F,Transactions!D:D,Accounts!A101,Transactions!A:A,"&lt;01/3/13",Transactions!A:A,"&gt;31/1/13")</f>
        <v>0</v>
      </c>
      <c r="Q101" s="2">
        <f>SUMIFS(Transactions!F:F,Transactions!D:D,Accounts!A101,Transactions!A:A,"&lt;01/4/13",Transactions!A:A,"&gt;28/2/13")</f>
        <v>0</v>
      </c>
    </row>
    <row r="102" spans="1:17" x14ac:dyDescent="0.2">
      <c r="B102" s="44" t="s">
        <v>93</v>
      </c>
      <c r="E102" s="11">
        <f t="shared" si="1"/>
        <v>0</v>
      </c>
      <c r="F102" s="2">
        <f>SUMIFS(Transactions!F:F,Transactions!D:D,Accounts!A102,Transactions!A:A,"&lt;01/5/12",Transactions!A:A,"&gt;31/3/12")</f>
        <v>0</v>
      </c>
      <c r="G102" s="2">
        <f>SUMIFS(Transactions!F:F,Transactions!D:D,Accounts!A102,Transactions!A:A,"&lt;01/6/12",Transactions!A:A,"&gt;30/4/12")</f>
        <v>0</v>
      </c>
      <c r="H102" s="2">
        <f>SUMIFS(Transactions!F:F,Transactions!D:D,Accounts!A102,Transactions!A:A,"&lt;01/7/12",Transactions!A:A,"&gt;31/5/12")</f>
        <v>0</v>
      </c>
      <c r="I102" s="2">
        <f>SUMIFS(Transactions!F:F,Transactions!D:D,Accounts!A102,Transactions!A:A,"&lt;01/08/12",Transactions!A:A,"&gt;30/6/12")</f>
        <v>0</v>
      </c>
      <c r="J102" s="2">
        <f>SUMIFS(Transactions!F:F,Transactions!D:D,Accounts!A102,Transactions!A:A,"&lt;01/09/12",Transactions!A:A,"&gt;31/7/12")</f>
        <v>0</v>
      </c>
      <c r="K102" s="2">
        <f>SUMIFS(Transactions!F:F,Transactions!D:D,Accounts!A102,Transactions!A:A,"&lt;01/10/12",Transactions!A:A,"&gt;31/8/12")</f>
        <v>0</v>
      </c>
      <c r="L102" s="2">
        <f>SUMIFS(Transactions!F:F,Transactions!D:D,Accounts!A102,Transactions!A:A,"&lt;01/11/12",Transactions!A:A,"&gt;30/9/12")</f>
        <v>0</v>
      </c>
      <c r="M102" s="2">
        <f>SUMIFS(Transactions!F:F,Transactions!D:D,Accounts!A102,Transactions!A:A,"&lt;01/12/12",Transactions!A:A,"&gt;31/10/12")</f>
        <v>0</v>
      </c>
      <c r="N102" s="2">
        <f>SUMIFS(Transactions!F:F,Transactions!D:D,Accounts!A102,Transactions!A:A,"&lt;01/1/13",Transactions!A:A,"&gt;30/11/12")</f>
        <v>0</v>
      </c>
      <c r="O102" s="2">
        <f>SUMIFS(Transactions!F:F,Transactions!D:D,Accounts!A102,Transactions!A:A,"&lt;01/2/13",Transactions!A:A,"&gt;31/12/12")</f>
        <v>0</v>
      </c>
      <c r="P102" s="2">
        <f>SUMIFS(Transactions!F:F,Transactions!D:D,Accounts!A102,Transactions!A:A,"&lt;01/3/13",Transactions!A:A,"&gt;31/1/13")</f>
        <v>0</v>
      </c>
      <c r="Q102" s="2">
        <f>SUMIFS(Transactions!F:F,Transactions!D:D,Accounts!A102,Transactions!A:A,"&lt;01/4/13",Transactions!A:A,"&gt;28/2/13")</f>
        <v>0</v>
      </c>
    </row>
    <row r="103" spans="1:17" x14ac:dyDescent="0.2">
      <c r="A103" s="75">
        <v>521</v>
      </c>
      <c r="C103" s="5" t="s">
        <v>16</v>
      </c>
      <c r="E103" s="11">
        <f t="shared" si="1"/>
        <v>0</v>
      </c>
      <c r="F103" s="2">
        <f>SUMIFS(Transactions!F:F,Transactions!D:D,Accounts!A103,Transactions!A:A,"&lt;01/5/12",Transactions!A:A,"&gt;31/3/12")</f>
        <v>0</v>
      </c>
      <c r="G103" s="2">
        <f>SUMIFS(Transactions!F:F,Transactions!D:D,Accounts!A103,Transactions!A:A,"&lt;01/6/12",Transactions!A:A,"&gt;30/4/12")</f>
        <v>0</v>
      </c>
      <c r="H103" s="2">
        <f>SUMIFS(Transactions!F:F,Transactions!D:D,Accounts!A103,Transactions!A:A,"&lt;01/7/12",Transactions!A:A,"&gt;31/5/12")</f>
        <v>0</v>
      </c>
      <c r="I103" s="2">
        <f>SUMIFS(Transactions!F:F,Transactions!D:D,Accounts!A103,Transactions!A:A,"&lt;01/08/12",Transactions!A:A,"&gt;30/6/12")</f>
        <v>0</v>
      </c>
      <c r="J103" s="2">
        <f>SUMIFS(Transactions!F:F,Transactions!D:D,Accounts!A103,Transactions!A:A,"&lt;01/09/12",Transactions!A:A,"&gt;31/7/12")</f>
        <v>0</v>
      </c>
      <c r="K103" s="2">
        <f>SUMIFS(Transactions!F:F,Transactions!D:D,Accounts!A103,Transactions!A:A,"&lt;01/10/12",Transactions!A:A,"&gt;31/8/12")</f>
        <v>0</v>
      </c>
      <c r="L103" s="2">
        <f>SUMIFS(Transactions!F:F,Transactions!D:D,Accounts!A103,Transactions!A:A,"&lt;01/11/12",Transactions!A:A,"&gt;30/9/12")</f>
        <v>0</v>
      </c>
      <c r="M103" s="2">
        <f>SUMIFS(Transactions!F:F,Transactions!D:D,Accounts!A103,Transactions!A:A,"&lt;01/12/12",Transactions!A:A,"&gt;31/10/12")</f>
        <v>0</v>
      </c>
      <c r="N103" s="2">
        <f>SUMIFS(Transactions!F:F,Transactions!D:D,Accounts!A103,Transactions!A:A,"&lt;01/1/13",Transactions!A:A,"&gt;30/11/12")</f>
        <v>0</v>
      </c>
      <c r="O103" s="2">
        <f>SUMIFS(Transactions!F:F,Transactions!D:D,Accounts!A103,Transactions!A:A,"&lt;01/2/13",Transactions!A:A,"&gt;31/12/12")</f>
        <v>0</v>
      </c>
      <c r="P103" s="2">
        <f>SUMIFS(Transactions!F:F,Transactions!D:D,Accounts!A103,Transactions!A:A,"&lt;01/3/13",Transactions!A:A,"&gt;31/1/13")</f>
        <v>0</v>
      </c>
      <c r="Q103" s="2">
        <f>SUMIFS(Transactions!F:F,Transactions!D:D,Accounts!A103,Transactions!A:A,"&lt;01/4/13",Transactions!A:A,"&gt;28/2/13")</f>
        <v>0</v>
      </c>
    </row>
    <row r="104" spans="1:17" x14ac:dyDescent="0.2">
      <c r="A104" s="75">
        <v>522</v>
      </c>
      <c r="C104" s="5" t="s">
        <v>16</v>
      </c>
      <c r="E104" s="11">
        <f t="shared" si="1"/>
        <v>0</v>
      </c>
      <c r="F104" s="2">
        <f>SUMIFS(Transactions!F:F,Transactions!D:D,Accounts!A104,Transactions!A:A,"&lt;01/5/12",Transactions!A:A,"&gt;31/3/12")</f>
        <v>0</v>
      </c>
      <c r="G104" s="2">
        <f>SUMIFS(Transactions!F:F,Transactions!D:D,Accounts!A104,Transactions!A:A,"&lt;01/6/12",Transactions!A:A,"&gt;30/4/12")</f>
        <v>0</v>
      </c>
      <c r="H104" s="2">
        <f>SUMIFS(Transactions!F:F,Transactions!D:D,Accounts!A104,Transactions!A:A,"&lt;01/7/12",Transactions!A:A,"&gt;31/5/12")</f>
        <v>0</v>
      </c>
      <c r="I104" s="2">
        <f>SUMIFS(Transactions!F:F,Transactions!D:D,Accounts!A104,Transactions!A:A,"&lt;01/08/12",Transactions!A:A,"&gt;30/6/12")</f>
        <v>0</v>
      </c>
      <c r="J104" s="2">
        <f>SUMIFS(Transactions!F:F,Transactions!D:D,Accounts!A104,Transactions!A:A,"&lt;01/09/12",Transactions!A:A,"&gt;31/7/12")</f>
        <v>0</v>
      </c>
      <c r="K104" s="2">
        <f>SUMIFS(Transactions!F:F,Transactions!D:D,Accounts!A104,Transactions!A:A,"&lt;01/10/12",Transactions!A:A,"&gt;31/8/12")</f>
        <v>0</v>
      </c>
      <c r="L104" s="2">
        <f>SUMIFS(Transactions!F:F,Transactions!D:D,Accounts!A104,Transactions!A:A,"&lt;01/11/12",Transactions!A:A,"&gt;30/9/12")</f>
        <v>0</v>
      </c>
      <c r="M104" s="2">
        <f>SUMIFS(Transactions!F:F,Transactions!D:D,Accounts!A104,Transactions!A:A,"&lt;01/12/12",Transactions!A:A,"&gt;31/10/12")</f>
        <v>0</v>
      </c>
      <c r="N104" s="2">
        <f>SUMIFS(Transactions!F:F,Transactions!D:D,Accounts!A104,Transactions!A:A,"&lt;01/1/13",Transactions!A:A,"&gt;30/11/12")</f>
        <v>0</v>
      </c>
      <c r="O104" s="2">
        <f>SUMIFS(Transactions!F:F,Transactions!D:D,Accounts!A104,Transactions!A:A,"&lt;01/2/13",Transactions!A:A,"&gt;31/12/12")</f>
        <v>0</v>
      </c>
      <c r="P104" s="2">
        <f>SUMIFS(Transactions!F:F,Transactions!D:D,Accounts!A104,Transactions!A:A,"&lt;01/3/13",Transactions!A:A,"&gt;31/1/13")</f>
        <v>0</v>
      </c>
      <c r="Q104" s="2">
        <f>SUMIFS(Transactions!F:F,Transactions!D:D,Accounts!A104,Transactions!A:A,"&lt;01/4/13",Transactions!A:A,"&gt;28/2/13")</f>
        <v>0</v>
      </c>
    </row>
    <row r="105" spans="1:17" x14ac:dyDescent="0.2">
      <c r="A105" s="75">
        <v>523</v>
      </c>
      <c r="C105" s="5" t="s">
        <v>16</v>
      </c>
      <c r="E105" s="11">
        <f t="shared" si="1"/>
        <v>0</v>
      </c>
      <c r="F105" s="2">
        <f>SUMIFS(Transactions!F:F,Transactions!D:D,Accounts!A105,Transactions!A:A,"&lt;01/5/12",Transactions!A:A,"&gt;31/3/12")</f>
        <v>0</v>
      </c>
      <c r="G105" s="2">
        <f>SUMIFS(Transactions!F:F,Transactions!D:D,Accounts!A105,Transactions!A:A,"&lt;01/6/12",Transactions!A:A,"&gt;30/4/12")</f>
        <v>0</v>
      </c>
      <c r="H105" s="2">
        <f>SUMIFS(Transactions!F:F,Transactions!D:D,Accounts!A105,Transactions!A:A,"&lt;01/7/12",Transactions!A:A,"&gt;31/5/12")</f>
        <v>0</v>
      </c>
      <c r="I105" s="2">
        <f>SUMIFS(Transactions!F:F,Transactions!D:D,Accounts!A105,Transactions!A:A,"&lt;01/08/12",Transactions!A:A,"&gt;30/6/12")</f>
        <v>0</v>
      </c>
      <c r="J105" s="2">
        <f>SUMIFS(Transactions!F:F,Transactions!D:D,Accounts!A105,Transactions!A:A,"&lt;01/09/12",Transactions!A:A,"&gt;31/7/12")</f>
        <v>0</v>
      </c>
      <c r="K105" s="2">
        <f>SUMIFS(Transactions!F:F,Transactions!D:D,Accounts!A105,Transactions!A:A,"&lt;01/10/12",Transactions!A:A,"&gt;31/8/12")</f>
        <v>0</v>
      </c>
      <c r="L105" s="2">
        <f>SUMIFS(Transactions!F:F,Transactions!D:D,Accounts!A105,Transactions!A:A,"&lt;01/11/12",Transactions!A:A,"&gt;30/9/12")</f>
        <v>0</v>
      </c>
      <c r="M105" s="2">
        <f>SUMIFS(Transactions!F:F,Transactions!D:D,Accounts!A105,Transactions!A:A,"&lt;01/12/12",Transactions!A:A,"&gt;31/10/12")</f>
        <v>0</v>
      </c>
      <c r="N105" s="2">
        <f>SUMIFS(Transactions!F:F,Transactions!D:D,Accounts!A105,Transactions!A:A,"&lt;01/1/13",Transactions!A:A,"&gt;30/11/12")</f>
        <v>0</v>
      </c>
      <c r="O105" s="2">
        <f>SUMIFS(Transactions!F:F,Transactions!D:D,Accounts!A105,Transactions!A:A,"&lt;01/2/13",Transactions!A:A,"&gt;31/12/12")</f>
        <v>0</v>
      </c>
      <c r="P105" s="2">
        <f>SUMIFS(Transactions!F:F,Transactions!D:D,Accounts!A105,Transactions!A:A,"&lt;01/3/13",Transactions!A:A,"&gt;31/1/13")</f>
        <v>0</v>
      </c>
      <c r="Q105" s="2">
        <f>SUMIFS(Transactions!F:F,Transactions!D:D,Accounts!A105,Transactions!A:A,"&lt;01/4/13",Transactions!A:A,"&gt;28/2/13")</f>
        <v>0</v>
      </c>
    </row>
    <row r="106" spans="1:17" x14ac:dyDescent="0.2">
      <c r="A106" s="75">
        <v>524</v>
      </c>
      <c r="C106" s="5" t="s">
        <v>16</v>
      </c>
      <c r="E106" s="11">
        <f t="shared" si="1"/>
        <v>0</v>
      </c>
      <c r="F106" s="2">
        <f>SUMIFS(Transactions!F:F,Transactions!D:D,Accounts!A106,Transactions!A:A,"&lt;01/5/12",Transactions!A:A,"&gt;31/3/12")</f>
        <v>0</v>
      </c>
      <c r="G106" s="2">
        <f>SUMIFS(Transactions!F:F,Transactions!D:D,Accounts!A106,Transactions!A:A,"&lt;01/6/12",Transactions!A:A,"&gt;30/4/12")</f>
        <v>0</v>
      </c>
      <c r="H106" s="2">
        <f>SUMIFS(Transactions!F:F,Transactions!D:D,Accounts!A106,Transactions!A:A,"&lt;01/7/12",Transactions!A:A,"&gt;31/5/12")</f>
        <v>0</v>
      </c>
      <c r="I106" s="2">
        <f>SUMIFS(Transactions!F:F,Transactions!D:D,Accounts!A106,Transactions!A:A,"&lt;01/08/12",Transactions!A:A,"&gt;30/6/12")</f>
        <v>0</v>
      </c>
      <c r="J106" s="2">
        <f>SUMIFS(Transactions!F:F,Transactions!D:D,Accounts!A106,Transactions!A:A,"&lt;01/09/12",Transactions!A:A,"&gt;31/7/12")</f>
        <v>0</v>
      </c>
      <c r="K106" s="2">
        <f>SUMIFS(Transactions!F:F,Transactions!D:D,Accounts!A106,Transactions!A:A,"&lt;01/10/12",Transactions!A:A,"&gt;31/8/12")</f>
        <v>0</v>
      </c>
      <c r="L106" s="2">
        <f>SUMIFS(Transactions!F:F,Transactions!D:D,Accounts!A106,Transactions!A:A,"&lt;01/11/12",Transactions!A:A,"&gt;30/9/12")</f>
        <v>0</v>
      </c>
      <c r="M106" s="2">
        <f>SUMIFS(Transactions!F:F,Transactions!D:D,Accounts!A106,Transactions!A:A,"&lt;01/12/12",Transactions!A:A,"&gt;31/10/12")</f>
        <v>0</v>
      </c>
      <c r="N106" s="2">
        <f>SUMIFS(Transactions!F:F,Transactions!D:D,Accounts!A106,Transactions!A:A,"&lt;01/1/13",Transactions!A:A,"&gt;30/11/12")</f>
        <v>0</v>
      </c>
      <c r="O106" s="2">
        <f>SUMIFS(Transactions!F:F,Transactions!D:D,Accounts!A106,Transactions!A:A,"&lt;01/2/13",Transactions!A:A,"&gt;31/12/12")</f>
        <v>0</v>
      </c>
      <c r="P106" s="2">
        <f>SUMIFS(Transactions!F:F,Transactions!D:D,Accounts!A106,Transactions!A:A,"&lt;01/3/13",Transactions!A:A,"&gt;31/1/13")</f>
        <v>0</v>
      </c>
      <c r="Q106" s="2">
        <f>SUMIFS(Transactions!F:F,Transactions!D:D,Accounts!A106,Transactions!A:A,"&lt;01/4/13",Transactions!A:A,"&gt;28/2/13")</f>
        <v>0</v>
      </c>
    </row>
    <row r="107" spans="1:17" x14ac:dyDescent="0.2">
      <c r="A107" s="75">
        <v>525</v>
      </c>
      <c r="C107" s="5" t="s">
        <v>16</v>
      </c>
      <c r="E107" s="11">
        <f t="shared" si="1"/>
        <v>0</v>
      </c>
      <c r="F107" s="2">
        <f>SUMIFS(Transactions!F:F,Transactions!D:D,Accounts!A107,Transactions!A:A,"&lt;01/5/12",Transactions!A:A,"&gt;31/3/12")</f>
        <v>0</v>
      </c>
      <c r="G107" s="2">
        <f>SUMIFS(Transactions!F:F,Transactions!D:D,Accounts!A107,Transactions!A:A,"&lt;01/6/12",Transactions!A:A,"&gt;30/4/12")</f>
        <v>0</v>
      </c>
      <c r="H107" s="2">
        <f>SUMIFS(Transactions!F:F,Transactions!D:D,Accounts!A107,Transactions!A:A,"&lt;01/7/12",Transactions!A:A,"&gt;31/5/12")</f>
        <v>0</v>
      </c>
      <c r="I107" s="2">
        <f>SUMIFS(Transactions!F:F,Transactions!D:D,Accounts!A107,Transactions!A:A,"&lt;01/08/12",Transactions!A:A,"&gt;30/6/12")</f>
        <v>0</v>
      </c>
      <c r="J107" s="2">
        <f>SUMIFS(Transactions!F:F,Transactions!D:D,Accounts!A107,Transactions!A:A,"&lt;01/09/12",Transactions!A:A,"&gt;31/7/12")</f>
        <v>0</v>
      </c>
      <c r="K107" s="2">
        <f>SUMIFS(Transactions!F:F,Transactions!D:D,Accounts!A107,Transactions!A:A,"&lt;01/10/12",Transactions!A:A,"&gt;31/8/12")</f>
        <v>0</v>
      </c>
      <c r="L107" s="2">
        <f>SUMIFS(Transactions!F:F,Transactions!D:D,Accounts!A107,Transactions!A:A,"&lt;01/11/12",Transactions!A:A,"&gt;30/9/12")</f>
        <v>0</v>
      </c>
      <c r="M107" s="2">
        <f>SUMIFS(Transactions!F:F,Transactions!D:D,Accounts!A107,Transactions!A:A,"&lt;01/12/12",Transactions!A:A,"&gt;31/10/12")</f>
        <v>0</v>
      </c>
      <c r="N107" s="2">
        <f>SUMIFS(Transactions!F:F,Transactions!D:D,Accounts!A107,Transactions!A:A,"&lt;01/1/13",Transactions!A:A,"&gt;30/11/12")</f>
        <v>0</v>
      </c>
      <c r="O107" s="2">
        <f>SUMIFS(Transactions!F:F,Transactions!D:D,Accounts!A107,Transactions!A:A,"&lt;01/2/13",Transactions!A:A,"&gt;31/12/12")</f>
        <v>0</v>
      </c>
      <c r="P107" s="2">
        <f>SUMIFS(Transactions!F:F,Transactions!D:D,Accounts!A107,Transactions!A:A,"&lt;01/3/13",Transactions!A:A,"&gt;31/1/13")</f>
        <v>0</v>
      </c>
      <c r="Q107" s="2">
        <f>SUMIFS(Transactions!F:F,Transactions!D:D,Accounts!A107,Transactions!A:A,"&lt;01/4/13",Transactions!A:A,"&gt;28/2/13")</f>
        <v>0</v>
      </c>
    </row>
    <row r="108" spans="1:17" x14ac:dyDescent="0.2">
      <c r="A108" s="75">
        <v>526</v>
      </c>
      <c r="B108" s="46"/>
      <c r="C108" s="5" t="s">
        <v>16</v>
      </c>
      <c r="E108" s="11">
        <f t="shared" si="1"/>
        <v>0</v>
      </c>
      <c r="F108" s="2">
        <f>SUMIFS(Transactions!F:F,Transactions!D:D,Accounts!A108,Transactions!A:A,"&lt;01/5/12",Transactions!A:A,"&gt;31/3/12")</f>
        <v>0</v>
      </c>
      <c r="G108" s="2">
        <f>SUMIFS(Transactions!F:F,Transactions!D:D,Accounts!A108,Transactions!A:A,"&lt;01/6/12",Transactions!A:A,"&gt;30/4/12")</f>
        <v>0</v>
      </c>
      <c r="H108" s="2">
        <f>SUMIFS(Transactions!F:F,Transactions!D:D,Accounts!A108,Transactions!A:A,"&lt;01/7/12",Transactions!A:A,"&gt;31/5/12")</f>
        <v>0</v>
      </c>
      <c r="I108" s="2">
        <f>SUMIFS(Transactions!F:F,Transactions!D:D,Accounts!A108,Transactions!A:A,"&lt;01/08/12",Transactions!A:A,"&gt;30/6/12")</f>
        <v>0</v>
      </c>
      <c r="J108" s="2">
        <f>SUMIFS(Transactions!F:F,Transactions!D:D,Accounts!A108,Transactions!A:A,"&lt;01/09/12",Transactions!A:A,"&gt;31/7/12")</f>
        <v>0</v>
      </c>
      <c r="K108" s="2">
        <f>SUMIFS(Transactions!F:F,Transactions!D:D,Accounts!A108,Transactions!A:A,"&lt;01/10/12",Transactions!A:A,"&gt;31/8/12")</f>
        <v>0</v>
      </c>
      <c r="L108" s="2">
        <f>SUMIFS(Transactions!F:F,Transactions!D:D,Accounts!A108,Transactions!A:A,"&lt;01/11/12",Transactions!A:A,"&gt;30/9/12")</f>
        <v>0</v>
      </c>
      <c r="M108" s="2">
        <f>SUMIFS(Transactions!F:F,Transactions!D:D,Accounts!A108,Transactions!A:A,"&lt;01/12/12",Transactions!A:A,"&gt;31/10/12")</f>
        <v>0</v>
      </c>
      <c r="N108" s="2">
        <f>SUMIFS(Transactions!F:F,Transactions!D:D,Accounts!A108,Transactions!A:A,"&lt;01/1/13",Transactions!A:A,"&gt;30/11/12")</f>
        <v>0</v>
      </c>
      <c r="O108" s="2">
        <f>SUMIFS(Transactions!F:F,Transactions!D:D,Accounts!A108,Transactions!A:A,"&lt;01/2/13",Transactions!A:A,"&gt;31/12/12")</f>
        <v>0</v>
      </c>
      <c r="P108" s="2">
        <f>SUMIFS(Transactions!F:F,Transactions!D:D,Accounts!A108,Transactions!A:A,"&lt;01/3/13",Transactions!A:A,"&gt;31/1/13")</f>
        <v>0</v>
      </c>
      <c r="Q108" s="2">
        <f>SUMIFS(Transactions!F:F,Transactions!D:D,Accounts!A108,Transactions!A:A,"&lt;01/4/13",Transactions!A:A,"&gt;28/2/13")</f>
        <v>0</v>
      </c>
    </row>
    <row r="109" spans="1:17" x14ac:dyDescent="0.2">
      <c r="A109" s="75">
        <v>527</v>
      </c>
      <c r="C109" s="5" t="s">
        <v>16</v>
      </c>
      <c r="E109" s="11">
        <f t="shared" si="1"/>
        <v>0</v>
      </c>
      <c r="F109" s="2">
        <f>SUMIFS(Transactions!F:F,Transactions!D:D,Accounts!A109,Transactions!A:A,"&lt;01/5/12",Transactions!A:A,"&gt;31/3/12")</f>
        <v>0</v>
      </c>
      <c r="G109" s="2">
        <f>SUMIFS(Transactions!F:F,Transactions!D:D,Accounts!A109,Transactions!A:A,"&lt;01/6/12",Transactions!A:A,"&gt;30/4/12")</f>
        <v>0</v>
      </c>
      <c r="H109" s="2">
        <f>SUMIFS(Transactions!F:F,Transactions!D:D,Accounts!A109,Transactions!A:A,"&lt;01/7/12",Transactions!A:A,"&gt;31/5/12")</f>
        <v>0</v>
      </c>
      <c r="I109" s="2">
        <f>SUMIFS(Transactions!F:F,Transactions!D:D,Accounts!A109,Transactions!A:A,"&lt;01/08/12",Transactions!A:A,"&gt;30/6/12")</f>
        <v>0</v>
      </c>
      <c r="J109" s="2">
        <f>SUMIFS(Transactions!F:F,Transactions!D:D,Accounts!A109,Transactions!A:A,"&lt;01/09/12",Transactions!A:A,"&gt;31/7/12")</f>
        <v>0</v>
      </c>
      <c r="K109" s="2">
        <f>SUMIFS(Transactions!F:F,Transactions!D:D,Accounts!A109,Transactions!A:A,"&lt;01/10/12",Transactions!A:A,"&gt;31/8/12")</f>
        <v>0</v>
      </c>
      <c r="L109" s="2">
        <f>SUMIFS(Transactions!F:F,Transactions!D:D,Accounts!A109,Transactions!A:A,"&lt;01/11/12",Transactions!A:A,"&gt;30/9/12")</f>
        <v>0</v>
      </c>
      <c r="M109" s="2">
        <f>SUMIFS(Transactions!F:F,Transactions!D:D,Accounts!A109,Transactions!A:A,"&lt;01/12/12",Transactions!A:A,"&gt;31/10/12")</f>
        <v>0</v>
      </c>
      <c r="N109" s="2">
        <f>SUMIFS(Transactions!F:F,Transactions!D:D,Accounts!A109,Transactions!A:A,"&lt;01/1/13",Transactions!A:A,"&gt;30/11/12")</f>
        <v>0</v>
      </c>
      <c r="O109" s="2">
        <f>SUMIFS(Transactions!F:F,Transactions!D:D,Accounts!A109,Transactions!A:A,"&lt;01/2/13",Transactions!A:A,"&gt;31/12/12")</f>
        <v>0</v>
      </c>
      <c r="P109" s="2">
        <f>SUMIFS(Transactions!F:F,Transactions!D:D,Accounts!A109,Transactions!A:A,"&lt;01/3/13",Transactions!A:A,"&gt;31/1/13")</f>
        <v>0</v>
      </c>
      <c r="Q109" s="2">
        <f>SUMIFS(Transactions!F:F,Transactions!D:D,Accounts!A109,Transactions!A:A,"&lt;01/4/13",Transactions!A:A,"&gt;28/2/13")</f>
        <v>0</v>
      </c>
    </row>
    <row r="110" spans="1:17" x14ac:dyDescent="0.2">
      <c r="A110" s="75">
        <v>528</v>
      </c>
      <c r="C110" s="5" t="s">
        <v>16</v>
      </c>
      <c r="E110" s="11">
        <f t="shared" si="1"/>
        <v>0</v>
      </c>
      <c r="F110" s="2">
        <f>SUMIFS(Transactions!F:F,Transactions!D:D,Accounts!A110,Transactions!A:A,"&lt;01/5/12",Transactions!A:A,"&gt;31/3/12")</f>
        <v>0</v>
      </c>
      <c r="G110" s="2">
        <f>SUMIFS(Transactions!F:F,Transactions!D:D,Accounts!A110,Transactions!A:A,"&lt;01/6/12",Transactions!A:A,"&gt;30/4/12")</f>
        <v>0</v>
      </c>
      <c r="H110" s="2">
        <f>SUMIFS(Transactions!F:F,Transactions!D:D,Accounts!A110,Transactions!A:A,"&lt;01/7/12",Transactions!A:A,"&gt;31/5/12")</f>
        <v>0</v>
      </c>
      <c r="I110" s="2">
        <f>SUMIFS(Transactions!F:F,Transactions!D:D,Accounts!A110,Transactions!A:A,"&lt;01/08/12",Transactions!A:A,"&gt;30/6/12")</f>
        <v>0</v>
      </c>
      <c r="J110" s="2">
        <f>SUMIFS(Transactions!F:F,Transactions!D:D,Accounts!A110,Transactions!A:A,"&lt;01/09/12",Transactions!A:A,"&gt;31/7/12")</f>
        <v>0</v>
      </c>
      <c r="K110" s="2">
        <f>SUMIFS(Transactions!F:F,Transactions!D:D,Accounts!A110,Transactions!A:A,"&lt;01/10/12",Transactions!A:A,"&gt;31/8/12")</f>
        <v>0</v>
      </c>
      <c r="L110" s="2">
        <f>SUMIFS(Transactions!F:F,Transactions!D:D,Accounts!A110,Transactions!A:A,"&lt;01/11/12",Transactions!A:A,"&gt;30/9/12")</f>
        <v>0</v>
      </c>
      <c r="M110" s="2">
        <f>SUMIFS(Transactions!F:F,Transactions!D:D,Accounts!A110,Transactions!A:A,"&lt;01/12/12",Transactions!A:A,"&gt;31/10/12")</f>
        <v>0</v>
      </c>
      <c r="N110" s="2">
        <f>SUMIFS(Transactions!F:F,Transactions!D:D,Accounts!A110,Transactions!A:A,"&lt;01/1/13",Transactions!A:A,"&gt;30/11/12")</f>
        <v>0</v>
      </c>
      <c r="O110" s="2">
        <f>SUMIFS(Transactions!F:F,Transactions!D:D,Accounts!A110,Transactions!A:A,"&lt;01/2/13",Transactions!A:A,"&gt;31/12/12")</f>
        <v>0</v>
      </c>
      <c r="P110" s="2">
        <f>SUMIFS(Transactions!F:F,Transactions!D:D,Accounts!A110,Transactions!A:A,"&lt;01/3/13",Transactions!A:A,"&gt;31/1/13")</f>
        <v>0</v>
      </c>
      <c r="Q110" s="2">
        <f>SUMIFS(Transactions!F:F,Transactions!D:D,Accounts!A110,Transactions!A:A,"&lt;01/4/13",Transactions!A:A,"&gt;28/2/13")</f>
        <v>0</v>
      </c>
    </row>
    <row r="111" spans="1:17" x14ac:dyDescent="0.2">
      <c r="A111" s="75">
        <v>529</v>
      </c>
      <c r="E111" s="11">
        <f t="shared" si="1"/>
        <v>0</v>
      </c>
      <c r="F111" s="2">
        <f>SUMIFS(Transactions!F:F,Transactions!D:D,Accounts!A111,Transactions!A:A,"&lt;01/5/12",Transactions!A:A,"&gt;31/3/12")</f>
        <v>0</v>
      </c>
      <c r="G111" s="2">
        <f>SUMIFS(Transactions!F:F,Transactions!D:D,Accounts!A111,Transactions!A:A,"&lt;01/6/12",Transactions!A:A,"&gt;30/4/12")</f>
        <v>0</v>
      </c>
      <c r="H111" s="2">
        <f>SUMIFS(Transactions!F:F,Transactions!D:D,Accounts!A111,Transactions!A:A,"&lt;01/7/12",Transactions!A:A,"&gt;31/5/12")</f>
        <v>0</v>
      </c>
      <c r="I111" s="2">
        <f>SUMIFS(Transactions!F:F,Transactions!D:D,Accounts!A111,Transactions!A:A,"&lt;01/08/12",Transactions!A:A,"&gt;30/6/12")</f>
        <v>0</v>
      </c>
      <c r="J111" s="2">
        <f>SUMIFS(Transactions!F:F,Transactions!D:D,Accounts!A111,Transactions!A:A,"&lt;01/09/12",Transactions!A:A,"&gt;31/7/12")</f>
        <v>0</v>
      </c>
      <c r="K111" s="2">
        <f>SUMIFS(Transactions!F:F,Transactions!D:D,Accounts!A111,Transactions!A:A,"&lt;01/10/12",Transactions!A:A,"&gt;31/8/12")</f>
        <v>0</v>
      </c>
      <c r="L111" s="2">
        <f>SUMIFS(Transactions!F:F,Transactions!D:D,Accounts!A111,Transactions!A:A,"&lt;01/11/12",Transactions!A:A,"&gt;30/9/12")</f>
        <v>0</v>
      </c>
      <c r="M111" s="2">
        <f>SUMIFS(Transactions!F:F,Transactions!D:D,Accounts!A111,Transactions!A:A,"&lt;01/12/12",Transactions!A:A,"&gt;31/10/12")</f>
        <v>0</v>
      </c>
      <c r="N111" s="2">
        <f>SUMIFS(Transactions!F:F,Transactions!D:D,Accounts!A111,Transactions!A:A,"&lt;01/1/13",Transactions!A:A,"&gt;30/11/12")</f>
        <v>0</v>
      </c>
      <c r="O111" s="2">
        <f>SUMIFS(Transactions!F:F,Transactions!D:D,Accounts!A111,Transactions!A:A,"&lt;01/2/13",Transactions!A:A,"&gt;31/12/12")</f>
        <v>0</v>
      </c>
      <c r="P111" s="2">
        <f>SUMIFS(Transactions!F:F,Transactions!D:D,Accounts!A111,Transactions!A:A,"&lt;01/3/13",Transactions!A:A,"&gt;31/1/13")</f>
        <v>0</v>
      </c>
      <c r="Q111" s="2">
        <f>SUMIFS(Transactions!F:F,Transactions!D:D,Accounts!A111,Transactions!A:A,"&lt;01/4/13",Transactions!A:A,"&gt;28/2/13")</f>
        <v>0</v>
      </c>
    </row>
    <row r="112" spans="1:17" x14ac:dyDescent="0.2">
      <c r="A112" s="75">
        <v>530</v>
      </c>
      <c r="C112" s="5" t="s">
        <v>16</v>
      </c>
      <c r="E112" s="11">
        <f t="shared" si="1"/>
        <v>0</v>
      </c>
      <c r="F112" s="2">
        <f>SUMIFS(Transactions!F:F,Transactions!D:D,Accounts!A112,Transactions!A:A,"&lt;01/5/12",Transactions!A:A,"&gt;31/3/12")</f>
        <v>0</v>
      </c>
      <c r="G112" s="2">
        <f>SUMIFS(Transactions!F:F,Transactions!D:D,Accounts!A112,Transactions!A:A,"&lt;01/6/12",Transactions!A:A,"&gt;30/4/12")</f>
        <v>0</v>
      </c>
      <c r="H112" s="2">
        <f>SUMIFS(Transactions!F:F,Transactions!D:D,Accounts!A112,Transactions!A:A,"&lt;01/7/12",Transactions!A:A,"&gt;31/5/12")</f>
        <v>0</v>
      </c>
      <c r="I112" s="2">
        <f>SUMIFS(Transactions!F:F,Transactions!D:D,Accounts!A112,Transactions!A:A,"&lt;01/08/12",Transactions!A:A,"&gt;30/6/12")</f>
        <v>0</v>
      </c>
      <c r="J112" s="2">
        <f>SUMIFS(Transactions!F:F,Transactions!D:D,Accounts!A112,Transactions!A:A,"&lt;01/09/12",Transactions!A:A,"&gt;31/7/12")</f>
        <v>0</v>
      </c>
      <c r="K112" s="2">
        <f>SUMIFS(Transactions!F:F,Transactions!D:D,Accounts!A112,Transactions!A:A,"&lt;01/10/12",Transactions!A:A,"&gt;31/8/12")</f>
        <v>0</v>
      </c>
      <c r="L112" s="2">
        <f>SUMIFS(Transactions!F:F,Transactions!D:D,Accounts!A112,Transactions!A:A,"&lt;01/11/12",Transactions!A:A,"&gt;30/9/12")</f>
        <v>0</v>
      </c>
      <c r="M112" s="2">
        <f>SUMIFS(Transactions!F:F,Transactions!D:D,Accounts!A112,Transactions!A:A,"&lt;01/12/12",Transactions!A:A,"&gt;31/10/12")</f>
        <v>0</v>
      </c>
      <c r="N112" s="2">
        <f>SUMIFS(Transactions!F:F,Transactions!D:D,Accounts!A112,Transactions!A:A,"&lt;01/1/13",Transactions!A:A,"&gt;30/11/12")</f>
        <v>0</v>
      </c>
      <c r="O112" s="2">
        <f>SUMIFS(Transactions!F:F,Transactions!D:D,Accounts!A112,Transactions!A:A,"&lt;01/2/13",Transactions!A:A,"&gt;31/12/12")</f>
        <v>0</v>
      </c>
      <c r="P112" s="2">
        <f>SUMIFS(Transactions!F:F,Transactions!D:D,Accounts!A112,Transactions!A:A,"&lt;01/3/13",Transactions!A:A,"&gt;31/1/13")</f>
        <v>0</v>
      </c>
      <c r="Q112" s="2">
        <f>SUMIFS(Transactions!F:F,Transactions!D:D,Accounts!A112,Transactions!A:A,"&lt;01/4/13",Transactions!A:A,"&gt;28/2/13")</f>
        <v>0</v>
      </c>
    </row>
    <row r="113" spans="1:17" x14ac:dyDescent="0.2">
      <c r="A113" s="75">
        <v>531</v>
      </c>
      <c r="C113" s="5" t="s">
        <v>16</v>
      </c>
      <c r="E113" s="11">
        <f t="shared" si="1"/>
        <v>0</v>
      </c>
      <c r="F113" s="2">
        <f>SUMIFS(Transactions!F:F,Transactions!D:D,Accounts!A113,Transactions!A:A,"&lt;01/5/12",Transactions!A:A,"&gt;31/3/12")</f>
        <v>0</v>
      </c>
      <c r="G113" s="2">
        <f>SUMIFS(Transactions!F:F,Transactions!D:D,Accounts!A113,Transactions!A:A,"&lt;01/6/12",Transactions!A:A,"&gt;30/4/12")</f>
        <v>0</v>
      </c>
      <c r="H113" s="2">
        <f>SUMIFS(Transactions!F:F,Transactions!D:D,Accounts!A113,Transactions!A:A,"&lt;01/7/12",Transactions!A:A,"&gt;31/5/12")</f>
        <v>0</v>
      </c>
      <c r="I113" s="2">
        <f>SUMIFS(Transactions!F:F,Transactions!D:D,Accounts!A113,Transactions!A:A,"&lt;01/08/12",Transactions!A:A,"&gt;30/6/12")</f>
        <v>0</v>
      </c>
      <c r="J113" s="2">
        <f>SUMIFS(Transactions!F:F,Transactions!D:D,Accounts!A113,Transactions!A:A,"&lt;01/09/12",Transactions!A:A,"&gt;31/7/12")</f>
        <v>0</v>
      </c>
      <c r="K113" s="2">
        <f>SUMIFS(Transactions!F:F,Transactions!D:D,Accounts!A113,Transactions!A:A,"&lt;01/10/12",Transactions!A:A,"&gt;31/8/12")</f>
        <v>0</v>
      </c>
      <c r="L113" s="2">
        <f>SUMIFS(Transactions!F:F,Transactions!D:D,Accounts!A113,Transactions!A:A,"&lt;01/11/12",Transactions!A:A,"&gt;30/9/12")</f>
        <v>0</v>
      </c>
      <c r="M113" s="2">
        <f>SUMIFS(Transactions!F:F,Transactions!D:D,Accounts!A113,Transactions!A:A,"&lt;01/12/12",Transactions!A:A,"&gt;31/10/12")</f>
        <v>0</v>
      </c>
      <c r="N113" s="2">
        <f>SUMIFS(Transactions!F:F,Transactions!D:D,Accounts!A113,Transactions!A:A,"&lt;01/1/13",Transactions!A:A,"&gt;30/11/12")</f>
        <v>0</v>
      </c>
      <c r="O113" s="2">
        <f>SUMIFS(Transactions!F:F,Transactions!D:D,Accounts!A113,Transactions!A:A,"&lt;01/2/13",Transactions!A:A,"&gt;31/12/12")</f>
        <v>0</v>
      </c>
      <c r="P113" s="2">
        <f>SUMIFS(Transactions!F:F,Transactions!D:D,Accounts!A113,Transactions!A:A,"&lt;01/3/13",Transactions!A:A,"&gt;31/1/13")</f>
        <v>0</v>
      </c>
      <c r="Q113" s="2">
        <f>SUMIFS(Transactions!F:F,Transactions!D:D,Accounts!A113,Transactions!A:A,"&lt;01/4/13",Transactions!A:A,"&gt;28/2/13")</f>
        <v>0</v>
      </c>
    </row>
    <row r="114" spans="1:17" x14ac:dyDescent="0.2">
      <c r="B114" s="44" t="s">
        <v>18</v>
      </c>
      <c r="C114" s="5" t="s">
        <v>16</v>
      </c>
      <c r="E114" s="11">
        <f t="shared" si="1"/>
        <v>0</v>
      </c>
      <c r="F114" s="2">
        <f>SUMIFS(Transactions!F:F,Transactions!D:D,Accounts!A114,Transactions!A:A,"&lt;01/5/12",Transactions!A:A,"&gt;31/3/12")</f>
        <v>0</v>
      </c>
      <c r="G114" s="2">
        <f>SUMIFS(Transactions!F:F,Transactions!D:D,Accounts!A114,Transactions!A:A,"&lt;01/6/12",Transactions!A:A,"&gt;30/4/12")</f>
        <v>0</v>
      </c>
      <c r="H114" s="2">
        <f>SUMIFS(Transactions!F:F,Transactions!D:D,Accounts!A114,Transactions!A:A,"&lt;01/7/12",Transactions!A:A,"&gt;31/5/12")</f>
        <v>0</v>
      </c>
      <c r="I114" s="2">
        <f>SUMIFS(Transactions!F:F,Transactions!D:D,Accounts!A114,Transactions!A:A,"&lt;01/08/12",Transactions!A:A,"&gt;30/6/12")</f>
        <v>0</v>
      </c>
      <c r="J114" s="2">
        <f>SUMIFS(Transactions!F:F,Transactions!D:D,Accounts!A114,Transactions!A:A,"&lt;01/09/12",Transactions!A:A,"&gt;31/7/12")</f>
        <v>0</v>
      </c>
      <c r="K114" s="2">
        <f>SUMIFS(Transactions!F:F,Transactions!D:D,Accounts!A114,Transactions!A:A,"&lt;01/10/12",Transactions!A:A,"&gt;31/8/12")</f>
        <v>0</v>
      </c>
      <c r="L114" s="2">
        <f>SUMIFS(Transactions!F:F,Transactions!D:D,Accounts!A114,Transactions!A:A,"&lt;01/11/12",Transactions!A:A,"&gt;30/9/12")</f>
        <v>0</v>
      </c>
      <c r="M114" s="2">
        <f>SUMIFS(Transactions!F:F,Transactions!D:D,Accounts!A114,Transactions!A:A,"&lt;01/12/12",Transactions!A:A,"&gt;31/10/12")</f>
        <v>0</v>
      </c>
      <c r="N114" s="2">
        <f>SUMIFS(Transactions!F:F,Transactions!D:D,Accounts!A114,Transactions!A:A,"&lt;01/1/13",Transactions!A:A,"&gt;30/11/12")</f>
        <v>0</v>
      </c>
      <c r="O114" s="2">
        <f>SUMIFS(Transactions!F:F,Transactions!D:D,Accounts!A114,Transactions!A:A,"&lt;01/2/13",Transactions!A:A,"&gt;31/12/12")</f>
        <v>0</v>
      </c>
      <c r="P114" s="2">
        <f>SUMIFS(Transactions!F:F,Transactions!D:D,Accounts!A114,Transactions!A:A,"&lt;01/3/13",Transactions!A:A,"&gt;31/1/13")</f>
        <v>0</v>
      </c>
      <c r="Q114" s="2">
        <f>SUMIFS(Transactions!F:F,Transactions!D:D,Accounts!A114,Transactions!A:A,"&lt;01/4/13",Transactions!A:A,"&gt;28/2/13")</f>
        <v>0</v>
      </c>
    </row>
    <row r="115" spans="1:17" x14ac:dyDescent="0.2">
      <c r="A115" s="75">
        <v>541</v>
      </c>
      <c r="B115" s="5" t="s">
        <v>18</v>
      </c>
      <c r="C115" s="5" t="s">
        <v>16</v>
      </c>
      <c r="E115" s="11">
        <f t="shared" si="1"/>
        <v>0</v>
      </c>
      <c r="F115" s="2">
        <f>SUMIFS(Transactions!F:F,Transactions!D:D,Accounts!A115,Transactions!A:A,"&lt;01/5/12",Transactions!A:A,"&gt;31/3/12")</f>
        <v>0</v>
      </c>
      <c r="G115" s="2">
        <f>SUMIFS(Transactions!F:F,Transactions!D:D,Accounts!A115,Transactions!A:A,"&lt;01/6/12",Transactions!A:A,"&gt;30/4/12")</f>
        <v>0</v>
      </c>
      <c r="H115" s="2">
        <f>SUMIFS(Transactions!F:F,Transactions!D:D,Accounts!A115,Transactions!A:A,"&lt;01/7/12",Transactions!A:A,"&gt;31/5/12")</f>
        <v>0</v>
      </c>
      <c r="I115" s="2">
        <f>SUMIFS(Transactions!F:F,Transactions!D:D,Accounts!A115,Transactions!A:A,"&lt;01/08/12",Transactions!A:A,"&gt;30/6/12")</f>
        <v>0</v>
      </c>
      <c r="J115" s="2">
        <f>SUMIFS(Transactions!F:F,Transactions!D:D,Accounts!A115,Transactions!A:A,"&lt;01/09/12",Transactions!A:A,"&gt;31/7/12")</f>
        <v>0</v>
      </c>
      <c r="K115" s="2">
        <f>SUMIFS(Transactions!F:F,Transactions!D:D,Accounts!A115,Transactions!A:A,"&lt;01/10/12",Transactions!A:A,"&gt;31/8/12")</f>
        <v>0</v>
      </c>
      <c r="L115" s="2">
        <f>SUMIFS(Transactions!F:F,Transactions!D:D,Accounts!A115,Transactions!A:A,"&lt;01/11/12",Transactions!A:A,"&gt;30/9/12")</f>
        <v>0</v>
      </c>
      <c r="M115" s="2">
        <f>SUMIFS(Transactions!F:F,Transactions!D:D,Accounts!A115,Transactions!A:A,"&lt;01/12/12",Transactions!A:A,"&gt;31/10/12")</f>
        <v>0</v>
      </c>
      <c r="N115" s="2">
        <f>SUMIFS(Transactions!F:F,Transactions!D:D,Accounts!A115,Transactions!A:A,"&lt;01/1/13",Transactions!A:A,"&gt;30/11/12")</f>
        <v>0</v>
      </c>
      <c r="O115" s="2">
        <f>SUMIFS(Transactions!F:F,Transactions!D:D,Accounts!A115,Transactions!A:A,"&lt;01/2/13",Transactions!A:A,"&gt;31/12/12")</f>
        <v>0</v>
      </c>
      <c r="P115" s="2">
        <f>SUMIFS(Transactions!F:F,Transactions!D:D,Accounts!A115,Transactions!A:A,"&lt;01/3/13",Transactions!A:A,"&gt;31/1/13")</f>
        <v>0</v>
      </c>
      <c r="Q115" s="2">
        <f>SUMIFS(Transactions!F:F,Transactions!D:D,Accounts!A115,Transactions!A:A,"&lt;01/4/13",Transactions!A:A,"&gt;28/2/13")</f>
        <v>0</v>
      </c>
    </row>
    <row r="116" spans="1:17" x14ac:dyDescent="0.2">
      <c r="C116" s="5" t="s">
        <v>16</v>
      </c>
      <c r="E116" s="11">
        <f t="shared" si="1"/>
        <v>0</v>
      </c>
      <c r="F116" s="2">
        <f>SUMIFS(Transactions!F:F,Transactions!D:D,Accounts!A116,Transactions!A:A,"&lt;01/5/12",Transactions!A:A,"&gt;31/3/12")</f>
        <v>0</v>
      </c>
      <c r="G116" s="2">
        <f>SUMIFS(Transactions!F:F,Transactions!D:D,Accounts!A116,Transactions!A:A,"&lt;01/6/12",Transactions!A:A,"&gt;30/4/12")</f>
        <v>0</v>
      </c>
      <c r="H116" s="2">
        <f>SUMIFS(Transactions!F:F,Transactions!D:D,Accounts!A116,Transactions!A:A,"&lt;01/7/12",Transactions!A:A,"&gt;31/5/12")</f>
        <v>0</v>
      </c>
      <c r="I116" s="2">
        <f>SUMIFS(Transactions!F:F,Transactions!D:D,Accounts!A116,Transactions!A:A,"&lt;01/08/12",Transactions!A:A,"&gt;30/6/12")</f>
        <v>0</v>
      </c>
      <c r="J116" s="2">
        <f>SUMIFS(Transactions!F:F,Transactions!D:D,Accounts!A116,Transactions!A:A,"&lt;01/09/12",Transactions!A:A,"&gt;31/7/12")</f>
        <v>0</v>
      </c>
      <c r="K116" s="2">
        <f>SUMIFS(Transactions!F:F,Transactions!D:D,Accounts!A116,Transactions!A:A,"&lt;01/10/12",Transactions!A:A,"&gt;31/8/12")</f>
        <v>0</v>
      </c>
      <c r="L116" s="2">
        <f>SUMIFS(Transactions!F:F,Transactions!D:D,Accounts!A116,Transactions!A:A,"&lt;01/11/12",Transactions!A:A,"&gt;30/9/12")</f>
        <v>0</v>
      </c>
      <c r="M116" s="2">
        <f>SUMIFS(Transactions!F:F,Transactions!D:D,Accounts!A116,Transactions!A:A,"&lt;01/12/12",Transactions!A:A,"&gt;31/10/12")</f>
        <v>0</v>
      </c>
      <c r="N116" s="2">
        <f>SUMIFS(Transactions!F:F,Transactions!D:D,Accounts!A116,Transactions!A:A,"&lt;01/1/13",Transactions!A:A,"&gt;30/11/12")</f>
        <v>0</v>
      </c>
      <c r="O116" s="2">
        <f>SUMIFS(Transactions!F:F,Transactions!D:D,Accounts!A116,Transactions!A:A,"&lt;01/2/13",Transactions!A:A,"&gt;31/12/12")</f>
        <v>0</v>
      </c>
      <c r="P116" s="2">
        <f>SUMIFS(Transactions!F:F,Transactions!D:D,Accounts!A116,Transactions!A:A,"&lt;01/3/13",Transactions!A:A,"&gt;31/1/13")</f>
        <v>0</v>
      </c>
      <c r="Q116" s="2">
        <f>SUMIFS(Transactions!F:F,Transactions!D:D,Accounts!A116,Transactions!A:A,"&lt;01/4/13",Transactions!A:A,"&gt;28/2/13")</f>
        <v>0</v>
      </c>
    </row>
    <row r="117" spans="1:17" x14ac:dyDescent="0.2">
      <c r="E117" s="11">
        <f t="shared" si="1"/>
        <v>0</v>
      </c>
      <c r="F117" s="2">
        <f>SUMIFS(Transactions!F:F,Transactions!D:D,Accounts!A117,Transactions!A:A,"&lt;01/5/12",Transactions!A:A,"&gt;31/3/12")</f>
        <v>0</v>
      </c>
      <c r="G117" s="2">
        <f>SUMIFS(Transactions!F:F,Transactions!D:D,Accounts!A117,Transactions!A:A,"&lt;01/6/12",Transactions!A:A,"&gt;30/4/12")</f>
        <v>0</v>
      </c>
      <c r="H117" s="2">
        <f>SUMIFS(Transactions!F:F,Transactions!D:D,Accounts!A117,Transactions!A:A,"&lt;01/7/12",Transactions!A:A,"&gt;31/5/12")</f>
        <v>0</v>
      </c>
      <c r="I117" s="2">
        <f>SUMIFS(Transactions!F:F,Transactions!D:D,Accounts!A117,Transactions!A:A,"&lt;01/08/12",Transactions!A:A,"&gt;30/6/12")</f>
        <v>0</v>
      </c>
      <c r="J117" s="2">
        <f>SUMIFS(Transactions!F:F,Transactions!D:D,Accounts!A117,Transactions!A:A,"&lt;01/09/12",Transactions!A:A,"&gt;31/7/12")</f>
        <v>0</v>
      </c>
      <c r="K117" s="2">
        <f>SUMIFS(Transactions!F:F,Transactions!D:D,Accounts!A117,Transactions!A:A,"&lt;01/10/12",Transactions!A:A,"&gt;31/8/12")</f>
        <v>0</v>
      </c>
      <c r="L117" s="2">
        <f>SUMIFS(Transactions!F:F,Transactions!D:D,Accounts!A117,Transactions!A:A,"&lt;01/11/12",Transactions!A:A,"&gt;30/9/12")</f>
        <v>0</v>
      </c>
      <c r="M117" s="2">
        <f>SUMIFS(Transactions!F:F,Transactions!D:D,Accounts!A117,Transactions!A:A,"&lt;01/12/12",Transactions!A:A,"&gt;31/10/12")</f>
        <v>0</v>
      </c>
      <c r="N117" s="2">
        <f>SUMIFS(Transactions!F:F,Transactions!D:D,Accounts!A117,Transactions!A:A,"&lt;01/1/13",Transactions!A:A,"&gt;30/11/12")</f>
        <v>0</v>
      </c>
      <c r="O117" s="2">
        <f>SUMIFS(Transactions!F:F,Transactions!D:D,Accounts!A117,Transactions!A:A,"&lt;01/2/13",Transactions!A:A,"&gt;31/12/12")</f>
        <v>0</v>
      </c>
      <c r="P117" s="2">
        <f>SUMIFS(Transactions!F:F,Transactions!D:D,Accounts!A117,Transactions!A:A,"&lt;01/3/13",Transactions!A:A,"&gt;31/1/13")</f>
        <v>0</v>
      </c>
      <c r="Q117" s="2">
        <f>SUMIFS(Transactions!F:F,Transactions!D:D,Accounts!A117,Transactions!A:A,"&lt;01/4/13",Transactions!A:A,"&gt;28/2/13")</f>
        <v>0</v>
      </c>
    </row>
    <row r="118" spans="1:17" x14ac:dyDescent="0.2">
      <c r="C118" s="5" t="s">
        <v>16</v>
      </c>
      <c r="E118" s="11">
        <f t="shared" si="1"/>
        <v>0</v>
      </c>
      <c r="F118" s="2">
        <f>SUMIFS(Transactions!F:F,Transactions!D:D,Accounts!A118,Transactions!A:A,"&lt;01/5/12",Transactions!A:A,"&gt;31/3/12")</f>
        <v>0</v>
      </c>
      <c r="G118" s="2">
        <f>SUMIFS(Transactions!F:F,Transactions!D:D,Accounts!A118,Transactions!A:A,"&lt;01/6/12",Transactions!A:A,"&gt;30/4/12")</f>
        <v>0</v>
      </c>
      <c r="H118" s="2">
        <f>SUMIFS(Transactions!F:F,Transactions!D:D,Accounts!A118,Transactions!A:A,"&lt;01/7/12",Transactions!A:A,"&gt;31/5/12")</f>
        <v>0</v>
      </c>
      <c r="I118" s="2">
        <f>SUMIFS(Transactions!F:F,Transactions!D:D,Accounts!A118,Transactions!A:A,"&lt;01/08/12",Transactions!A:A,"&gt;30/6/12")</f>
        <v>0</v>
      </c>
      <c r="J118" s="2">
        <f>SUMIFS(Transactions!F:F,Transactions!D:D,Accounts!A118,Transactions!A:A,"&lt;01/09/12",Transactions!A:A,"&gt;31/7/12")</f>
        <v>0</v>
      </c>
      <c r="K118" s="2">
        <f>SUMIFS(Transactions!F:F,Transactions!D:D,Accounts!A118,Transactions!A:A,"&lt;01/10/12",Transactions!A:A,"&gt;31/8/12")</f>
        <v>0</v>
      </c>
      <c r="L118" s="2">
        <f>SUMIFS(Transactions!F:F,Transactions!D:D,Accounts!A118,Transactions!A:A,"&lt;01/11/12",Transactions!A:A,"&gt;30/9/12")</f>
        <v>0</v>
      </c>
      <c r="M118" s="2">
        <f>SUMIFS(Transactions!F:F,Transactions!D:D,Accounts!A118,Transactions!A:A,"&lt;01/12/12",Transactions!A:A,"&gt;31/10/12")</f>
        <v>0</v>
      </c>
      <c r="N118" s="2">
        <f>SUMIFS(Transactions!F:F,Transactions!D:D,Accounts!A118,Transactions!A:A,"&lt;01/1/13",Transactions!A:A,"&gt;30/11/12")</f>
        <v>0</v>
      </c>
      <c r="O118" s="2">
        <f>SUMIFS(Transactions!F:F,Transactions!D:D,Accounts!A118,Transactions!A:A,"&lt;01/2/13",Transactions!A:A,"&gt;31/12/12")</f>
        <v>0</v>
      </c>
      <c r="P118" s="2">
        <f>SUMIFS(Transactions!F:F,Transactions!D:D,Accounts!A118,Transactions!A:A,"&lt;01/3/13",Transactions!A:A,"&gt;31/1/13")</f>
        <v>0</v>
      </c>
      <c r="Q118" s="2">
        <f>SUMIFS(Transactions!F:F,Transactions!D:D,Accounts!A118,Transactions!A:A,"&lt;01/4/13",Transactions!A:A,"&gt;28/2/13")</f>
        <v>0</v>
      </c>
    </row>
    <row r="119" spans="1:17" x14ac:dyDescent="0.2">
      <c r="E119" s="11">
        <f t="shared" si="1"/>
        <v>0</v>
      </c>
      <c r="F119" s="2">
        <f>SUMIFS(Transactions!F:F,Transactions!D:D,Accounts!A119,Transactions!A:A,"&lt;01/5/12",Transactions!A:A,"&gt;31/3/12")</f>
        <v>0</v>
      </c>
      <c r="G119" s="2">
        <f>SUMIFS(Transactions!F:F,Transactions!D:D,Accounts!A119,Transactions!A:A,"&lt;01/6/12",Transactions!A:A,"&gt;30/4/12")</f>
        <v>0</v>
      </c>
      <c r="H119" s="2">
        <f>SUMIFS(Transactions!F:F,Transactions!D:D,Accounts!A119,Transactions!A:A,"&lt;01/7/12",Transactions!A:A,"&gt;31/5/12")</f>
        <v>0</v>
      </c>
      <c r="I119" s="2">
        <f>SUMIFS(Transactions!F:F,Transactions!D:D,Accounts!A119,Transactions!A:A,"&lt;01/08/12",Transactions!A:A,"&gt;30/6/12")</f>
        <v>0</v>
      </c>
      <c r="J119" s="2">
        <f>SUMIFS(Transactions!F:F,Transactions!D:D,Accounts!A119,Transactions!A:A,"&lt;01/09/12",Transactions!A:A,"&gt;31/7/12")</f>
        <v>0</v>
      </c>
      <c r="K119" s="2">
        <f>SUMIFS(Transactions!F:F,Transactions!D:D,Accounts!A119,Transactions!A:A,"&lt;01/10/12",Transactions!A:A,"&gt;31/8/12")</f>
        <v>0</v>
      </c>
      <c r="L119" s="2">
        <f>SUMIFS(Transactions!F:F,Transactions!D:D,Accounts!A119,Transactions!A:A,"&lt;01/11/12",Transactions!A:A,"&gt;30/9/12")</f>
        <v>0</v>
      </c>
      <c r="M119" s="2">
        <f>SUMIFS(Transactions!F:F,Transactions!D:D,Accounts!A119,Transactions!A:A,"&lt;01/12/12",Transactions!A:A,"&gt;31/10/12")</f>
        <v>0</v>
      </c>
      <c r="N119" s="2">
        <f>SUMIFS(Transactions!F:F,Transactions!D:D,Accounts!A119,Transactions!A:A,"&lt;01/1/13",Transactions!A:A,"&gt;30/11/12")</f>
        <v>0</v>
      </c>
      <c r="O119" s="2">
        <f>SUMIFS(Transactions!F:F,Transactions!D:D,Accounts!A119,Transactions!A:A,"&lt;01/2/13",Transactions!A:A,"&gt;31/12/12")</f>
        <v>0</v>
      </c>
      <c r="P119" s="2">
        <f>SUMIFS(Transactions!F:F,Transactions!D:D,Accounts!A119,Transactions!A:A,"&lt;01/3/13",Transactions!A:A,"&gt;31/1/13")</f>
        <v>0</v>
      </c>
      <c r="Q119" s="2">
        <f>SUMIFS(Transactions!F:F,Transactions!D:D,Accounts!A119,Transactions!A:A,"&lt;01/4/13",Transactions!A:A,"&gt;28/2/13")</f>
        <v>0</v>
      </c>
    </row>
    <row r="120" spans="1:17" x14ac:dyDescent="0.2">
      <c r="E120" s="48"/>
      <c r="F120" s="5"/>
      <c r="G120" s="5"/>
      <c r="H120" s="5"/>
      <c r="I120" s="8"/>
      <c r="J120" s="5"/>
      <c r="K120" s="5"/>
      <c r="L120" s="5"/>
      <c r="M120" s="5"/>
      <c r="N120" s="5"/>
      <c r="O120" s="5"/>
      <c r="P120" s="5"/>
      <c r="Q120" s="5"/>
    </row>
    <row r="121" spans="1:17" x14ac:dyDescent="0.2">
      <c r="E121" s="48"/>
      <c r="F121" s="5"/>
      <c r="G121" s="5"/>
      <c r="H121" s="5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E122" s="48"/>
      <c r="F122" s="5"/>
      <c r="G122" s="5"/>
      <c r="H122" s="5"/>
      <c r="I122" s="8"/>
      <c r="J122" s="5"/>
      <c r="K122" s="5"/>
      <c r="L122" s="5"/>
      <c r="M122" s="5"/>
      <c r="N122" s="5"/>
      <c r="O122" s="5"/>
      <c r="P122" s="5"/>
      <c r="Q122" s="5"/>
    </row>
    <row r="123" spans="1:17" x14ac:dyDescent="0.2">
      <c r="E123" s="48"/>
      <c r="F123" s="5"/>
      <c r="G123" s="5"/>
      <c r="H123" s="5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E124" s="48"/>
      <c r="F124" s="5"/>
      <c r="G124" s="5"/>
      <c r="H124" s="5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E125" s="48"/>
      <c r="F125" s="5"/>
      <c r="G125" s="5"/>
      <c r="H125" s="5"/>
      <c r="I125" s="49"/>
      <c r="J125" s="49"/>
      <c r="K125" s="49"/>
      <c r="L125" s="49"/>
      <c r="M125" s="49"/>
      <c r="N125" s="49"/>
      <c r="O125" s="49"/>
      <c r="P125" s="49"/>
      <c r="Q125" s="49"/>
    </row>
    <row r="126" spans="1:17" x14ac:dyDescent="0.2">
      <c r="B126" s="44" t="s">
        <v>41</v>
      </c>
      <c r="E126" s="15">
        <f t="shared" ref="E126:Q126" si="2">SUM(E2:E119)</f>
        <v>0</v>
      </c>
      <c r="F126" s="15">
        <f>SUM(F2:F119)</f>
        <v>0</v>
      </c>
      <c r="G126" s="15">
        <f>SUM(G2:G119)</f>
        <v>0</v>
      </c>
      <c r="H126" s="15">
        <f>SUM(H2:H119)</f>
        <v>0</v>
      </c>
      <c r="I126" s="15">
        <f t="shared" si="2"/>
        <v>0</v>
      </c>
      <c r="J126" s="15">
        <f t="shared" si="2"/>
        <v>0</v>
      </c>
      <c r="K126" s="15">
        <f t="shared" si="2"/>
        <v>0</v>
      </c>
      <c r="L126" s="15">
        <f t="shared" si="2"/>
        <v>0</v>
      </c>
      <c r="M126" s="15">
        <f t="shared" si="2"/>
        <v>0</v>
      </c>
      <c r="N126" s="15">
        <f t="shared" si="2"/>
        <v>0</v>
      </c>
      <c r="O126" s="15">
        <f t="shared" si="2"/>
        <v>0</v>
      </c>
      <c r="P126" s="15">
        <f t="shared" si="2"/>
        <v>0</v>
      </c>
      <c r="Q126" s="15">
        <f t="shared" si="2"/>
        <v>0</v>
      </c>
    </row>
    <row r="128" spans="1:17" x14ac:dyDescent="0.2">
      <c r="J128" s="2"/>
      <c r="K128" s="2"/>
      <c r="L128" s="2"/>
      <c r="M128" s="2"/>
      <c r="N128" s="2"/>
      <c r="O128" s="2"/>
      <c r="P128" s="2"/>
      <c r="Q128" s="2"/>
    </row>
    <row r="129" spans="12:17" x14ac:dyDescent="0.2">
      <c r="L129" s="7"/>
      <c r="Q129" s="7"/>
    </row>
  </sheetData>
  <sheetProtection sheet="1" objects="1" scenarios="1"/>
  <customSheetViews>
    <customSheetView guid="{D32B852E-96A5-4722-BBE6-B912E9AFE681}">
      <selection activeCell="E19" sqref="E19:F19"/>
      <pageMargins left="0.78749999999999998" right="0.78749999999999998" top="1.0249999999999999" bottom="1.0249999999999999" header="0.78749999999999998" footer="0.78749999999999998"/>
      <pageSetup paperSize="9" orientation="portrait" horizontalDpi="300" verticalDpi="300" r:id="rId1"/>
      <headerFooter alignWithMargins="0">
        <oddHeader>&amp;C&amp;A</oddHeader>
        <oddFooter>&amp;CPage &amp;P</oddFooter>
      </headerFooter>
    </customSheetView>
  </customSheetView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2"/>
  <headerFooter alignWithMargins="0">
    <oddHeader>&amp;C&amp;A</oddHeader>
    <oddFooter>&amp;CPage &amp;P</oddFooter>
  </headerFooter>
  <cellWatches>
    <cellWatch r="E52"/>
    <cellWatch r="E62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86"/>
  <sheetViews>
    <sheetView workbookViewId="0">
      <selection activeCell="A11" sqref="A11"/>
    </sheetView>
  </sheetViews>
  <sheetFormatPr defaultRowHeight="12.75" x14ac:dyDescent="0.2"/>
  <cols>
    <col min="1" max="1" width="31" customWidth="1"/>
    <col min="2" max="2" width="22.7109375" customWidth="1"/>
    <col min="3" max="3" width="15.140625" customWidth="1"/>
    <col min="4" max="4" width="13.5703125" customWidth="1"/>
    <col min="5" max="5" width="23.140625" customWidth="1"/>
  </cols>
  <sheetData>
    <row r="1" spans="1:5" ht="18" x14ac:dyDescent="0.25">
      <c r="A1" s="124" t="s">
        <v>83</v>
      </c>
    </row>
    <row r="3" spans="1:5" x14ac:dyDescent="0.2">
      <c r="A3" s="121" t="s">
        <v>84</v>
      </c>
      <c r="B3" s="121" t="s">
        <v>85</v>
      </c>
      <c r="C3" s="121" t="s">
        <v>86</v>
      </c>
      <c r="D3" s="121" t="s">
        <v>87</v>
      </c>
      <c r="E3" s="122" t="s">
        <v>88</v>
      </c>
    </row>
    <row r="4" spans="1:5" x14ac:dyDescent="0.2">
      <c r="A4" s="1" t="s">
        <v>89</v>
      </c>
      <c r="B4" s="47"/>
      <c r="C4" s="123">
        <f>SUMIF(Transactions!L:L,Funders!A4,Transactions!M:M)</f>
        <v>0</v>
      </c>
      <c r="D4" s="123">
        <f>SUMIF(Transactions!N:N,Funders!A4,Transactions!O:O)</f>
        <v>0</v>
      </c>
      <c r="E4" s="3">
        <f>SUM(B4:D4)</f>
        <v>0</v>
      </c>
    </row>
    <row r="5" spans="1:5" x14ac:dyDescent="0.2">
      <c r="A5" s="5"/>
      <c r="B5" s="47"/>
      <c r="C5" s="123">
        <f>SUMIF(Transactions!L:L,Funders!A5,Transactions!M:M)</f>
        <v>0</v>
      </c>
      <c r="D5" s="123">
        <f>SUMIF(Transactions!N:N,Funders!A5,Transactions!O:O)</f>
        <v>0</v>
      </c>
      <c r="E5" s="3">
        <f t="shared" ref="E5:E32" si="0">SUM(B5:D5)</f>
        <v>0</v>
      </c>
    </row>
    <row r="6" spans="1:5" x14ac:dyDescent="0.2">
      <c r="A6" s="5"/>
      <c r="B6" s="47"/>
      <c r="C6" s="123">
        <f>SUMIF(Transactions!L:L,Funders!A6,Transactions!M:M)</f>
        <v>0</v>
      </c>
      <c r="D6" s="123">
        <f>SUMIF(Transactions!N:N,Funders!A6,Transactions!O:O)</f>
        <v>0</v>
      </c>
      <c r="E6" s="3">
        <f t="shared" si="0"/>
        <v>0</v>
      </c>
    </row>
    <row r="7" spans="1:5" x14ac:dyDescent="0.2">
      <c r="A7" s="5"/>
      <c r="B7" s="47"/>
      <c r="C7" s="123">
        <f>SUMIF(Transactions!L:L,Funders!A7,Transactions!M:M)</f>
        <v>0</v>
      </c>
      <c r="D7" s="123">
        <f>SUMIF(Transactions!N:N,Funders!A7,Transactions!O:O)</f>
        <v>0</v>
      </c>
      <c r="E7" s="3">
        <f t="shared" si="0"/>
        <v>0</v>
      </c>
    </row>
    <row r="8" spans="1:5" x14ac:dyDescent="0.2">
      <c r="A8" s="5"/>
      <c r="B8" s="47"/>
      <c r="C8" s="123">
        <f>SUMIF(Transactions!L:L,Funders!A8,Transactions!M:M)</f>
        <v>0</v>
      </c>
      <c r="D8" s="123">
        <f>SUMIF(Transactions!N:N,Funders!A8,Transactions!O:O)</f>
        <v>0</v>
      </c>
      <c r="E8" s="3">
        <f t="shared" si="0"/>
        <v>0</v>
      </c>
    </row>
    <row r="9" spans="1:5" x14ac:dyDescent="0.2">
      <c r="A9" s="5"/>
      <c r="B9" s="47"/>
      <c r="C9" s="123">
        <f>SUMIF(Transactions!L:L,Funders!A9,Transactions!M:M)</f>
        <v>0</v>
      </c>
      <c r="D9" s="123">
        <f>SUMIF(Transactions!N:N,Funders!A9,Transactions!O:O)</f>
        <v>0</v>
      </c>
      <c r="E9" s="3">
        <f t="shared" si="0"/>
        <v>0</v>
      </c>
    </row>
    <row r="10" spans="1:5" x14ac:dyDescent="0.2">
      <c r="A10" s="5"/>
      <c r="B10" s="47"/>
      <c r="C10" s="123">
        <f>SUMIF(Transactions!L:L,Funders!A10,Transactions!M:M)</f>
        <v>0</v>
      </c>
      <c r="D10" s="123">
        <f>SUMIF(Transactions!N:N,Funders!A10,Transactions!O:O)</f>
        <v>0</v>
      </c>
      <c r="E10" s="3">
        <f t="shared" si="0"/>
        <v>0</v>
      </c>
    </row>
    <row r="11" spans="1:5" x14ac:dyDescent="0.2">
      <c r="A11" s="5"/>
      <c r="B11" s="47"/>
      <c r="C11" s="123">
        <f>SUMIF(Transactions!L:L,Funders!A11,Transactions!M:M)</f>
        <v>0</v>
      </c>
      <c r="D11" s="123">
        <f>SUMIF(Transactions!N:N,Funders!A11,Transactions!O:O)</f>
        <v>0</v>
      </c>
      <c r="E11" s="3">
        <f t="shared" si="0"/>
        <v>0</v>
      </c>
    </row>
    <row r="12" spans="1:5" x14ac:dyDescent="0.2">
      <c r="A12" s="5"/>
      <c r="B12" s="47"/>
      <c r="C12" s="123">
        <f>SUMIF(Transactions!L:L,Funders!A12,Transactions!M:M)</f>
        <v>0</v>
      </c>
      <c r="D12" s="123">
        <f>SUMIF(Transactions!N:N,Funders!A12,Transactions!O:O)</f>
        <v>0</v>
      </c>
      <c r="E12" s="3">
        <f t="shared" si="0"/>
        <v>0</v>
      </c>
    </row>
    <row r="13" spans="1:5" x14ac:dyDescent="0.2">
      <c r="A13" s="5"/>
      <c r="B13" s="47"/>
      <c r="C13" s="123">
        <f>SUMIF(Transactions!L:L,Funders!A13,Transactions!M:M)</f>
        <v>0</v>
      </c>
      <c r="D13" s="123">
        <f>SUMIF(Transactions!N:N,Funders!A13,Transactions!O:O)</f>
        <v>0</v>
      </c>
      <c r="E13" s="3">
        <f t="shared" si="0"/>
        <v>0</v>
      </c>
    </row>
    <row r="14" spans="1:5" x14ac:dyDescent="0.2">
      <c r="A14" s="5"/>
      <c r="B14" s="47"/>
      <c r="C14" s="123">
        <f>SUMIF(Transactions!L:L,Funders!A14,Transactions!M:M)</f>
        <v>0</v>
      </c>
      <c r="D14" s="123">
        <f>SUMIF(Transactions!N:N,Funders!A14,Transactions!O:O)</f>
        <v>0</v>
      </c>
      <c r="E14" s="3">
        <f t="shared" si="0"/>
        <v>0</v>
      </c>
    </row>
    <row r="15" spans="1:5" x14ac:dyDescent="0.2">
      <c r="A15" s="5"/>
      <c r="B15" s="47"/>
      <c r="C15" s="123">
        <f>SUMIF(Transactions!L:L,Funders!A15,Transactions!M:M)</f>
        <v>0</v>
      </c>
      <c r="D15" s="123">
        <f>SUMIF(Transactions!N:N,Funders!A15,Transactions!O:O)</f>
        <v>0</v>
      </c>
      <c r="E15" s="3">
        <f t="shared" si="0"/>
        <v>0</v>
      </c>
    </row>
    <row r="16" spans="1:5" x14ac:dyDescent="0.2">
      <c r="A16" s="5"/>
      <c r="B16" s="47"/>
      <c r="C16" s="123">
        <f>SUMIF(Transactions!L:L,Funders!A16,Transactions!M:M)</f>
        <v>0</v>
      </c>
      <c r="D16" s="123">
        <f>SUMIF(Transactions!N:N,Funders!A16,Transactions!O:O)</f>
        <v>0</v>
      </c>
      <c r="E16" s="3">
        <f t="shared" si="0"/>
        <v>0</v>
      </c>
    </row>
    <row r="17" spans="1:5" x14ac:dyDescent="0.2">
      <c r="A17" s="5"/>
      <c r="B17" s="47"/>
      <c r="C17" s="123">
        <f>SUMIF(Transactions!L:L,Funders!A17,Transactions!M:M)</f>
        <v>0</v>
      </c>
      <c r="D17" s="123">
        <f>SUMIF(Transactions!N:N,Funders!A17,Transactions!O:O)</f>
        <v>0</v>
      </c>
      <c r="E17" s="3">
        <f t="shared" si="0"/>
        <v>0</v>
      </c>
    </row>
    <row r="18" spans="1:5" x14ac:dyDescent="0.2">
      <c r="A18" s="5"/>
      <c r="B18" s="47"/>
      <c r="C18" s="123">
        <f>SUMIF(Transactions!L:L,Funders!A18,Transactions!M:M)</f>
        <v>0</v>
      </c>
      <c r="D18" s="123">
        <f>SUMIF(Transactions!N:N,Funders!A18,Transactions!O:O)</f>
        <v>0</v>
      </c>
      <c r="E18" s="3">
        <f t="shared" si="0"/>
        <v>0</v>
      </c>
    </row>
    <row r="19" spans="1:5" x14ac:dyDescent="0.2">
      <c r="A19" s="5"/>
      <c r="B19" s="47"/>
      <c r="C19" s="123">
        <f>SUMIF(Transactions!L:L,Funders!A19,Transactions!M:M)</f>
        <v>0</v>
      </c>
      <c r="D19" s="123">
        <f>SUMIF(Transactions!N:N,Funders!A19,Transactions!O:O)</f>
        <v>0</v>
      </c>
      <c r="E19" s="3">
        <f t="shared" si="0"/>
        <v>0</v>
      </c>
    </row>
    <row r="20" spans="1:5" x14ac:dyDescent="0.2">
      <c r="A20" s="5"/>
      <c r="B20" s="47"/>
      <c r="C20" s="123">
        <f>SUMIF(Transactions!L:L,Funders!A20,Transactions!M:M)</f>
        <v>0</v>
      </c>
      <c r="D20" s="123">
        <f>SUMIF(Transactions!N:N,Funders!A20,Transactions!O:O)</f>
        <v>0</v>
      </c>
      <c r="E20" s="3">
        <f t="shared" si="0"/>
        <v>0</v>
      </c>
    </row>
    <row r="21" spans="1:5" x14ac:dyDescent="0.2">
      <c r="A21" s="5"/>
      <c r="B21" s="47"/>
      <c r="C21" s="123">
        <f>SUMIF(Transactions!L:L,Funders!A21,Transactions!M:M)</f>
        <v>0</v>
      </c>
      <c r="D21" s="123">
        <f>SUMIF(Transactions!N:N,Funders!A21,Transactions!O:O)</f>
        <v>0</v>
      </c>
      <c r="E21" s="3">
        <f t="shared" si="0"/>
        <v>0</v>
      </c>
    </row>
    <row r="22" spans="1:5" x14ac:dyDescent="0.2">
      <c r="A22" s="5"/>
      <c r="B22" s="47"/>
      <c r="C22" s="123">
        <f>SUMIF(Transactions!L:L,Funders!A22,Transactions!M:M)</f>
        <v>0</v>
      </c>
      <c r="D22" s="123">
        <f>SUMIF(Transactions!N:N,Funders!A22,Transactions!O:O)</f>
        <v>0</v>
      </c>
      <c r="E22" s="3">
        <f t="shared" si="0"/>
        <v>0</v>
      </c>
    </row>
    <row r="23" spans="1:5" x14ac:dyDescent="0.2">
      <c r="A23" s="5"/>
      <c r="B23" s="47"/>
      <c r="C23" s="123">
        <f>SUMIF(Transactions!L:L,Funders!A23,Transactions!M:M)</f>
        <v>0</v>
      </c>
      <c r="D23" s="123">
        <f>SUMIF(Transactions!N:N,Funders!A23,Transactions!O:O)</f>
        <v>0</v>
      </c>
      <c r="E23" s="3">
        <f t="shared" si="0"/>
        <v>0</v>
      </c>
    </row>
    <row r="24" spans="1:5" x14ac:dyDescent="0.2">
      <c r="A24" s="5"/>
      <c r="B24" s="47"/>
      <c r="C24" s="123">
        <f>SUMIF(Transactions!L:L,Funders!A24,Transactions!M:M)</f>
        <v>0</v>
      </c>
      <c r="D24" s="123">
        <f>SUMIF(Transactions!N:N,Funders!A24,Transactions!O:O)</f>
        <v>0</v>
      </c>
      <c r="E24" s="3">
        <f t="shared" si="0"/>
        <v>0</v>
      </c>
    </row>
    <row r="25" spans="1:5" x14ac:dyDescent="0.2">
      <c r="A25" s="5"/>
      <c r="B25" s="47"/>
      <c r="C25" s="123">
        <f>SUMIF(Transactions!L:L,Funders!A25,Transactions!M:M)</f>
        <v>0</v>
      </c>
      <c r="D25" s="123">
        <f>SUMIF(Transactions!N:N,Funders!A25,Transactions!O:O)</f>
        <v>0</v>
      </c>
      <c r="E25" s="3">
        <f t="shared" si="0"/>
        <v>0</v>
      </c>
    </row>
    <row r="26" spans="1:5" x14ac:dyDescent="0.2">
      <c r="A26" s="5"/>
      <c r="B26" s="47"/>
      <c r="C26" s="123">
        <f>SUMIF(Transactions!L:L,Funders!A26,Transactions!M:M)</f>
        <v>0</v>
      </c>
      <c r="D26" s="123">
        <f>SUMIF(Transactions!N:N,Funders!A26,Transactions!O:O)</f>
        <v>0</v>
      </c>
      <c r="E26" s="3">
        <f t="shared" si="0"/>
        <v>0</v>
      </c>
    </row>
    <row r="27" spans="1:5" x14ac:dyDescent="0.2">
      <c r="A27" s="5"/>
      <c r="B27" s="47"/>
      <c r="C27" s="123">
        <f>SUMIF(Transactions!L:L,Funders!A27,Transactions!M:M)</f>
        <v>0</v>
      </c>
      <c r="D27" s="123">
        <f>SUMIF(Transactions!N:N,Funders!A27,Transactions!O:O)</f>
        <v>0</v>
      </c>
      <c r="E27" s="3">
        <f t="shared" si="0"/>
        <v>0</v>
      </c>
    </row>
    <row r="28" spans="1:5" x14ac:dyDescent="0.2">
      <c r="A28" s="5"/>
      <c r="B28" s="47"/>
      <c r="C28" s="123">
        <f>SUMIF(Transactions!L:L,Funders!A28,Transactions!M:M)</f>
        <v>0</v>
      </c>
      <c r="D28" s="123">
        <f>SUMIF(Transactions!N:N,Funders!A28,Transactions!O:O)</f>
        <v>0</v>
      </c>
      <c r="E28" s="3">
        <f t="shared" si="0"/>
        <v>0</v>
      </c>
    </row>
    <row r="29" spans="1:5" x14ac:dyDescent="0.2">
      <c r="A29" s="5"/>
      <c r="B29" s="47"/>
      <c r="C29" s="123">
        <f>SUMIF(Transactions!L:L,Funders!A29,Transactions!M:M)</f>
        <v>0</v>
      </c>
      <c r="D29" s="123">
        <f>SUMIF(Transactions!N:N,Funders!A29,Transactions!O:O)</f>
        <v>0</v>
      </c>
      <c r="E29" s="3">
        <f t="shared" si="0"/>
        <v>0</v>
      </c>
    </row>
    <row r="30" spans="1:5" x14ac:dyDescent="0.2">
      <c r="A30" s="5"/>
      <c r="B30" s="47"/>
      <c r="C30" s="123">
        <f>SUMIF(Transactions!L:L,Funders!A30,Transactions!M:M)</f>
        <v>0</v>
      </c>
      <c r="D30" s="123">
        <f>SUMIF(Transactions!N:N,Funders!A30,Transactions!O:O)</f>
        <v>0</v>
      </c>
      <c r="E30" s="3">
        <f t="shared" si="0"/>
        <v>0</v>
      </c>
    </row>
    <row r="31" spans="1:5" x14ac:dyDescent="0.2">
      <c r="A31" s="5"/>
      <c r="B31" s="47"/>
      <c r="C31" s="123">
        <f>SUMIF(Transactions!L:L,Funders!A31,Transactions!M:M)</f>
        <v>0</v>
      </c>
      <c r="D31" s="123">
        <f>SUMIF(Transactions!N:N,Funders!A31,Transactions!O:O)</f>
        <v>0</v>
      </c>
      <c r="E31" s="3">
        <f t="shared" si="0"/>
        <v>0</v>
      </c>
    </row>
    <row r="32" spans="1:5" x14ac:dyDescent="0.2">
      <c r="A32" s="5"/>
      <c r="B32" s="47"/>
      <c r="C32" s="123">
        <f>SUMIF(Transactions!L:L,Funders!A32,Transactions!M:M)</f>
        <v>0</v>
      </c>
      <c r="D32" s="123">
        <f>SUMIF(Transactions!N:N,Funders!A32,Transactions!O:O)</f>
        <v>0</v>
      </c>
      <c r="E32" s="3">
        <f t="shared" si="0"/>
        <v>0</v>
      </c>
    </row>
    <row r="33" spans="1:5" x14ac:dyDescent="0.2">
      <c r="A33" s="121" t="s">
        <v>90</v>
      </c>
      <c r="B33" s="125">
        <f>SUM(B4:B32)</f>
        <v>0</v>
      </c>
      <c r="C33" s="125">
        <f>SUMIF(Transactions!L:L,Funders!A33,Transactions!M:M)</f>
        <v>0</v>
      </c>
      <c r="D33" s="125">
        <f>SUMIF(Transactions!N:N,Funders!A33,Transactions!O:O)</f>
        <v>0</v>
      </c>
      <c r="E33" s="125">
        <f>SUM(E4:E32)</f>
        <v>0</v>
      </c>
    </row>
    <row r="34" spans="1:5" x14ac:dyDescent="0.2">
      <c r="B34" s="123"/>
      <c r="C34" s="123"/>
      <c r="D34" s="123"/>
      <c r="E34" s="123"/>
    </row>
    <row r="35" spans="1:5" x14ac:dyDescent="0.2">
      <c r="B35" s="123"/>
      <c r="C35" s="123"/>
      <c r="D35" s="123"/>
      <c r="E35" s="123"/>
    </row>
    <row r="36" spans="1:5" x14ac:dyDescent="0.2">
      <c r="B36" s="123"/>
      <c r="C36" s="123"/>
      <c r="D36" s="123"/>
      <c r="E36" s="123"/>
    </row>
    <row r="37" spans="1:5" x14ac:dyDescent="0.2">
      <c r="B37" s="123"/>
      <c r="C37" s="123"/>
      <c r="D37" s="123"/>
      <c r="E37" s="123"/>
    </row>
    <row r="38" spans="1:5" x14ac:dyDescent="0.2">
      <c r="B38" s="123"/>
      <c r="C38" s="123"/>
      <c r="D38" s="123"/>
      <c r="E38" s="123"/>
    </row>
    <row r="39" spans="1:5" x14ac:dyDescent="0.2">
      <c r="B39" s="123"/>
      <c r="C39" s="123"/>
      <c r="D39" s="123"/>
      <c r="E39" s="123"/>
    </row>
    <row r="40" spans="1:5" x14ac:dyDescent="0.2">
      <c r="B40" s="123"/>
      <c r="C40" s="123"/>
      <c r="D40" s="123"/>
      <c r="E40" s="123"/>
    </row>
    <row r="41" spans="1:5" x14ac:dyDescent="0.2">
      <c r="B41" s="123"/>
      <c r="C41" s="123"/>
      <c r="D41" s="123"/>
      <c r="E41" s="123"/>
    </row>
    <row r="42" spans="1:5" x14ac:dyDescent="0.2">
      <c r="B42" s="123"/>
      <c r="C42" s="123"/>
      <c r="D42" s="123"/>
      <c r="E42" s="123"/>
    </row>
    <row r="43" spans="1:5" x14ac:dyDescent="0.2">
      <c r="B43" s="123"/>
      <c r="C43" s="123"/>
      <c r="D43" s="123"/>
      <c r="E43" s="123"/>
    </row>
    <row r="44" spans="1:5" x14ac:dyDescent="0.2">
      <c r="B44" s="123"/>
      <c r="C44" s="123"/>
      <c r="D44" s="123"/>
      <c r="E44" s="123"/>
    </row>
    <row r="45" spans="1:5" x14ac:dyDescent="0.2">
      <c r="B45" s="123"/>
      <c r="C45" s="123"/>
      <c r="D45" s="123"/>
      <c r="E45" s="123"/>
    </row>
    <row r="46" spans="1:5" x14ac:dyDescent="0.2">
      <c r="B46" s="123"/>
      <c r="C46" s="123"/>
      <c r="D46" s="123"/>
      <c r="E46" s="123"/>
    </row>
    <row r="47" spans="1:5" x14ac:dyDescent="0.2">
      <c r="B47" s="123"/>
      <c r="C47" s="123"/>
      <c r="D47" s="123"/>
      <c r="E47" s="123"/>
    </row>
    <row r="48" spans="1:5" x14ac:dyDescent="0.2">
      <c r="B48" s="123"/>
      <c r="C48" s="123"/>
      <c r="D48" s="123"/>
      <c r="E48" s="123"/>
    </row>
    <row r="49" spans="2:5" x14ac:dyDescent="0.2">
      <c r="B49" s="123"/>
      <c r="C49" s="123"/>
      <c r="D49" s="123"/>
      <c r="E49" s="123"/>
    </row>
    <row r="50" spans="2:5" x14ac:dyDescent="0.2">
      <c r="B50" s="123"/>
      <c r="C50" s="123"/>
      <c r="D50" s="123"/>
      <c r="E50" s="123"/>
    </row>
    <row r="51" spans="2:5" x14ac:dyDescent="0.2">
      <c r="B51" s="123"/>
      <c r="C51" s="123"/>
      <c r="D51" s="123"/>
      <c r="E51" s="123"/>
    </row>
    <row r="52" spans="2:5" x14ac:dyDescent="0.2">
      <c r="B52" s="123"/>
      <c r="C52" s="123"/>
      <c r="D52" s="123"/>
      <c r="E52" s="123"/>
    </row>
    <row r="53" spans="2:5" x14ac:dyDescent="0.2">
      <c r="B53" s="123"/>
      <c r="C53" s="123"/>
      <c r="D53" s="123"/>
      <c r="E53" s="123"/>
    </row>
    <row r="54" spans="2:5" x14ac:dyDescent="0.2">
      <c r="B54" s="123"/>
      <c r="C54" s="123"/>
      <c r="D54" s="123"/>
      <c r="E54" s="123"/>
    </row>
    <row r="55" spans="2:5" x14ac:dyDescent="0.2">
      <c r="B55" s="123"/>
      <c r="C55" s="123"/>
      <c r="D55" s="123"/>
      <c r="E55" s="123"/>
    </row>
    <row r="56" spans="2:5" x14ac:dyDescent="0.2">
      <c r="B56" s="123"/>
      <c r="C56" s="123"/>
      <c r="D56" s="123"/>
      <c r="E56" s="123"/>
    </row>
    <row r="57" spans="2:5" x14ac:dyDescent="0.2">
      <c r="B57" s="123"/>
      <c r="C57" s="123"/>
      <c r="D57" s="123"/>
      <c r="E57" s="123"/>
    </row>
    <row r="58" spans="2:5" x14ac:dyDescent="0.2">
      <c r="B58" s="123"/>
      <c r="C58" s="123"/>
      <c r="D58" s="123"/>
      <c r="E58" s="123"/>
    </row>
    <row r="59" spans="2:5" x14ac:dyDescent="0.2">
      <c r="B59" s="123"/>
      <c r="C59" s="123"/>
      <c r="D59" s="123"/>
      <c r="E59" s="123"/>
    </row>
    <row r="60" spans="2:5" x14ac:dyDescent="0.2">
      <c r="B60" s="123"/>
      <c r="C60" s="123"/>
      <c r="D60" s="123"/>
      <c r="E60" s="123"/>
    </row>
    <row r="61" spans="2:5" x14ac:dyDescent="0.2">
      <c r="B61" s="123"/>
      <c r="C61" s="123"/>
      <c r="D61" s="123"/>
      <c r="E61" s="123"/>
    </row>
    <row r="62" spans="2:5" x14ac:dyDescent="0.2">
      <c r="B62" s="123"/>
      <c r="C62" s="123"/>
      <c r="D62" s="123"/>
      <c r="E62" s="123"/>
    </row>
    <row r="63" spans="2:5" x14ac:dyDescent="0.2">
      <c r="B63" s="123"/>
      <c r="C63" s="123"/>
      <c r="D63" s="123"/>
      <c r="E63" s="123"/>
    </row>
    <row r="64" spans="2:5" x14ac:dyDescent="0.2">
      <c r="B64" s="123"/>
      <c r="C64" s="123"/>
      <c r="D64" s="123"/>
      <c r="E64" s="123"/>
    </row>
    <row r="65" spans="2:5" x14ac:dyDescent="0.2">
      <c r="B65" s="123"/>
      <c r="C65" s="123"/>
      <c r="D65" s="123"/>
      <c r="E65" s="123"/>
    </row>
    <row r="66" spans="2:5" x14ac:dyDescent="0.2">
      <c r="B66" s="123"/>
      <c r="C66" s="123"/>
      <c r="D66" s="123"/>
      <c r="E66" s="123"/>
    </row>
    <row r="67" spans="2:5" x14ac:dyDescent="0.2">
      <c r="B67" s="123"/>
      <c r="C67" s="123"/>
      <c r="D67" s="123"/>
      <c r="E67" s="123"/>
    </row>
    <row r="68" spans="2:5" x14ac:dyDescent="0.2">
      <c r="B68" s="123"/>
      <c r="C68" s="123"/>
      <c r="D68" s="123"/>
      <c r="E68" s="123"/>
    </row>
    <row r="69" spans="2:5" x14ac:dyDescent="0.2">
      <c r="B69" s="123"/>
      <c r="C69" s="123"/>
      <c r="D69" s="123"/>
      <c r="E69" s="123"/>
    </row>
    <row r="70" spans="2:5" x14ac:dyDescent="0.2">
      <c r="B70" s="123"/>
      <c r="C70" s="123"/>
      <c r="D70" s="123"/>
      <c r="E70" s="123"/>
    </row>
    <row r="71" spans="2:5" x14ac:dyDescent="0.2">
      <c r="B71" s="123"/>
      <c r="C71" s="123"/>
      <c r="D71" s="123"/>
      <c r="E71" s="123"/>
    </row>
    <row r="72" spans="2:5" x14ac:dyDescent="0.2">
      <c r="B72" s="123"/>
      <c r="C72" s="123"/>
      <c r="D72" s="123"/>
      <c r="E72" s="123"/>
    </row>
    <row r="73" spans="2:5" x14ac:dyDescent="0.2">
      <c r="B73" s="123"/>
      <c r="C73" s="123"/>
      <c r="D73" s="123"/>
      <c r="E73" s="123"/>
    </row>
    <row r="74" spans="2:5" x14ac:dyDescent="0.2">
      <c r="B74" s="123"/>
      <c r="C74" s="123"/>
      <c r="D74" s="123"/>
      <c r="E74" s="123"/>
    </row>
    <row r="75" spans="2:5" x14ac:dyDescent="0.2">
      <c r="B75" s="123"/>
      <c r="C75" s="123"/>
      <c r="D75" s="123"/>
      <c r="E75" s="123"/>
    </row>
    <row r="76" spans="2:5" x14ac:dyDescent="0.2">
      <c r="B76" s="123"/>
      <c r="C76" s="123"/>
      <c r="D76" s="123"/>
      <c r="E76" s="123"/>
    </row>
    <row r="77" spans="2:5" x14ac:dyDescent="0.2">
      <c r="B77" s="123"/>
      <c r="C77" s="123"/>
      <c r="D77" s="123"/>
      <c r="E77" s="123"/>
    </row>
    <row r="78" spans="2:5" x14ac:dyDescent="0.2">
      <c r="B78" s="123"/>
      <c r="C78" s="123"/>
      <c r="D78" s="123"/>
      <c r="E78" s="123"/>
    </row>
    <row r="79" spans="2:5" x14ac:dyDescent="0.2">
      <c r="B79" s="123"/>
      <c r="C79" s="123"/>
      <c r="D79" s="123"/>
      <c r="E79" s="123"/>
    </row>
    <row r="80" spans="2:5" x14ac:dyDescent="0.2">
      <c r="B80" s="123"/>
      <c r="C80" s="123"/>
      <c r="D80" s="123"/>
      <c r="E80" s="123"/>
    </row>
    <row r="81" spans="2:5" x14ac:dyDescent="0.2">
      <c r="B81" s="123"/>
      <c r="C81" s="123"/>
      <c r="D81" s="123"/>
      <c r="E81" s="123"/>
    </row>
    <row r="82" spans="2:5" x14ac:dyDescent="0.2">
      <c r="B82" s="123"/>
      <c r="C82" s="123"/>
      <c r="D82" s="123"/>
      <c r="E82" s="123"/>
    </row>
    <row r="83" spans="2:5" x14ac:dyDescent="0.2">
      <c r="B83" s="123"/>
      <c r="C83" s="123"/>
      <c r="D83" s="123"/>
      <c r="E83" s="123"/>
    </row>
    <row r="84" spans="2:5" x14ac:dyDescent="0.2">
      <c r="B84" s="123"/>
      <c r="C84" s="123"/>
      <c r="D84" s="123"/>
      <c r="E84" s="123"/>
    </row>
    <row r="85" spans="2:5" x14ac:dyDescent="0.2">
      <c r="B85" s="123"/>
      <c r="C85" s="123"/>
      <c r="D85" s="123"/>
      <c r="E85" s="123"/>
    </row>
    <row r="86" spans="2:5" x14ac:dyDescent="0.2">
      <c r="B86" s="123"/>
      <c r="C86" s="123"/>
      <c r="D86" s="123"/>
      <c r="E86" s="123"/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F74"/>
  <sheetViews>
    <sheetView topLeftCell="A10" workbookViewId="0">
      <selection activeCell="C34" sqref="C34"/>
    </sheetView>
  </sheetViews>
  <sheetFormatPr defaultRowHeight="12.75" x14ac:dyDescent="0.2"/>
  <cols>
    <col min="1" max="1" width="10.140625" style="5" customWidth="1"/>
    <col min="2" max="2" width="23.85546875" style="5" customWidth="1"/>
    <col min="3" max="3" width="13.85546875" customWidth="1"/>
    <col min="4" max="4" width="14.140625" bestFit="1" customWidth="1"/>
    <col min="5" max="5" width="14.85546875" bestFit="1" customWidth="1"/>
    <col min="6" max="6" width="14.140625" customWidth="1"/>
    <col min="8" max="8" width="9.140625" customWidth="1"/>
  </cols>
  <sheetData>
    <row r="1" spans="1:6" ht="15.75" x14ac:dyDescent="0.25">
      <c r="A1" s="43" t="s">
        <v>42</v>
      </c>
      <c r="B1" s="43"/>
    </row>
    <row r="2" spans="1:6" x14ac:dyDescent="0.2">
      <c r="C2" s="1" t="s">
        <v>43</v>
      </c>
      <c r="D2" s="1" t="s">
        <v>44</v>
      </c>
      <c r="E2" s="1" t="s">
        <v>45</v>
      </c>
      <c r="F2" s="1" t="s">
        <v>46</v>
      </c>
    </row>
    <row r="3" spans="1:6" x14ac:dyDescent="0.2">
      <c r="B3" s="44" t="s">
        <v>39</v>
      </c>
    </row>
    <row r="4" spans="1:6" x14ac:dyDescent="0.2">
      <c r="A4" s="5">
        <f>Accounts!A48</f>
        <v>410</v>
      </c>
      <c r="B4" s="44" t="str">
        <f>Accounts!B48</f>
        <v>General</v>
      </c>
    </row>
    <row r="5" spans="1:6" x14ac:dyDescent="0.2">
      <c r="A5" s="5">
        <f>Accounts!A49</f>
        <v>411</v>
      </c>
      <c r="B5" s="46" t="str">
        <f>Accounts!B49</f>
        <v>Salaries/PAYE</v>
      </c>
      <c r="C5" s="7">
        <f>Accounts!E49</f>
        <v>0</v>
      </c>
      <c r="D5">
        <f>-SUMIF(Journal!B:B,A5,Journal!D:D)</f>
        <v>0</v>
      </c>
      <c r="E5">
        <f>SUMIF(Journal!B:B,A5,Journal!E:E)</f>
        <v>0</v>
      </c>
      <c r="F5" s="7">
        <f>SUM(C5:E5)</f>
        <v>0</v>
      </c>
    </row>
    <row r="6" spans="1:6" x14ac:dyDescent="0.2">
      <c r="A6" s="5">
        <f>Accounts!A50</f>
        <v>412</v>
      </c>
      <c r="B6" s="46" t="str">
        <f>Accounts!B50</f>
        <v xml:space="preserve">Rent </v>
      </c>
      <c r="C6" s="7">
        <f>Accounts!E50</f>
        <v>0</v>
      </c>
      <c r="D6">
        <f>-SUMIF(Journal!B:B,A6,Journal!D:D)</f>
        <v>0</v>
      </c>
      <c r="E6">
        <f>SUMIF(Journal!B:B,A6,Journal!E:E)</f>
        <v>0</v>
      </c>
      <c r="F6" s="7">
        <f t="shared" ref="F6:F69" si="0">SUM(C6:E6)</f>
        <v>0</v>
      </c>
    </row>
    <row r="7" spans="1:6" x14ac:dyDescent="0.2">
      <c r="A7" s="5">
        <f>Accounts!A51</f>
        <v>413</v>
      </c>
      <c r="B7" s="46" t="str">
        <f>Accounts!B51</f>
        <v xml:space="preserve">Electricity </v>
      </c>
      <c r="C7" s="7">
        <f>Accounts!E51</f>
        <v>0</v>
      </c>
      <c r="D7">
        <f>-SUMIF(Journal!B:B,A7,Journal!D:D)</f>
        <v>0</v>
      </c>
      <c r="E7">
        <f>SUMIF(Journal!B:B,A7,Journal!E:E)</f>
        <v>0</v>
      </c>
      <c r="F7" s="7">
        <f t="shared" si="0"/>
        <v>0</v>
      </c>
    </row>
    <row r="8" spans="1:6" x14ac:dyDescent="0.2">
      <c r="A8" s="5">
        <f>Accounts!A52</f>
        <v>414</v>
      </c>
      <c r="B8" s="46" t="str">
        <f>Accounts!B52</f>
        <v>Communication</v>
      </c>
      <c r="C8" s="7">
        <f>Accounts!E52</f>
        <v>0</v>
      </c>
      <c r="D8">
        <f>-SUMIF(Journal!B:B,A8,Journal!D:D)</f>
        <v>0</v>
      </c>
      <c r="E8">
        <f>SUMIF(Journal!B:B,A8,Journal!E:E)</f>
        <v>0</v>
      </c>
      <c r="F8" s="7">
        <f t="shared" si="0"/>
        <v>0</v>
      </c>
    </row>
    <row r="9" spans="1:6" x14ac:dyDescent="0.2">
      <c r="A9" s="5">
        <f>Accounts!A53</f>
        <v>415</v>
      </c>
      <c r="B9" s="46" t="str">
        <f>Accounts!B53</f>
        <v>Bank Fees</v>
      </c>
      <c r="C9" s="7">
        <f>Accounts!E53</f>
        <v>0</v>
      </c>
      <c r="D9">
        <f>-SUMIF(Journal!B:B,A9,Journal!D:D)</f>
        <v>0</v>
      </c>
      <c r="E9">
        <f>SUMIF(Journal!B:B,A9,Journal!E:E)</f>
        <v>0</v>
      </c>
      <c r="F9" s="7">
        <f t="shared" si="0"/>
        <v>0</v>
      </c>
    </row>
    <row r="10" spans="1:6" x14ac:dyDescent="0.2">
      <c r="A10" s="5">
        <f>Accounts!A54</f>
        <v>416</v>
      </c>
      <c r="B10" s="46">
        <f>Accounts!B54</f>
        <v>0</v>
      </c>
      <c r="C10" s="7">
        <f>Accounts!E54</f>
        <v>0</v>
      </c>
      <c r="D10">
        <f>-SUMIF(Journal!B:B,A10,Journal!D:D)</f>
        <v>0</v>
      </c>
      <c r="E10">
        <f>SUMIF(Journal!B:B,A10,Journal!E:E)</f>
        <v>0</v>
      </c>
      <c r="F10" s="7">
        <f t="shared" si="0"/>
        <v>0</v>
      </c>
    </row>
    <row r="11" spans="1:6" x14ac:dyDescent="0.2">
      <c r="A11" s="5">
        <f>Accounts!A55</f>
        <v>417</v>
      </c>
      <c r="B11" s="46">
        <f>Accounts!B55</f>
        <v>0</v>
      </c>
      <c r="C11" s="7">
        <f>Accounts!E55</f>
        <v>0</v>
      </c>
      <c r="D11">
        <f>-SUMIF(Journal!B:B,A11,Journal!D:D)</f>
        <v>0</v>
      </c>
      <c r="E11">
        <f>SUMIF(Journal!B:B,A11,Journal!E:E)</f>
        <v>0</v>
      </c>
      <c r="F11" s="7">
        <f t="shared" si="0"/>
        <v>0</v>
      </c>
    </row>
    <row r="12" spans="1:6" x14ac:dyDescent="0.2">
      <c r="A12" s="5">
        <f>Accounts!A56</f>
        <v>418</v>
      </c>
      <c r="B12" s="46">
        <f>Accounts!B56</f>
        <v>0</v>
      </c>
      <c r="C12" s="7">
        <f>Accounts!E56</f>
        <v>0</v>
      </c>
      <c r="D12">
        <f>-SUMIF(Journal!B:B,A12,Journal!D:D)</f>
        <v>0</v>
      </c>
      <c r="E12">
        <f>SUMIF(Journal!B:B,A12,Journal!E:E)</f>
        <v>0</v>
      </c>
      <c r="F12" s="7">
        <f t="shared" si="0"/>
        <v>0</v>
      </c>
    </row>
    <row r="13" spans="1:6" x14ac:dyDescent="0.2">
      <c r="A13" s="5">
        <f>Accounts!A57</f>
        <v>419</v>
      </c>
      <c r="B13" s="46">
        <f>Accounts!B57</f>
        <v>0</v>
      </c>
      <c r="C13" s="7">
        <f>Accounts!E57</f>
        <v>0</v>
      </c>
      <c r="D13">
        <f>-SUMIF(Journal!B:B,A13,Journal!D:D)</f>
        <v>0</v>
      </c>
      <c r="E13">
        <f>SUMIF(Journal!B:B,A13,Journal!E:E)</f>
        <v>0</v>
      </c>
      <c r="F13" s="7">
        <f t="shared" si="0"/>
        <v>0</v>
      </c>
    </row>
    <row r="14" spans="1:6" x14ac:dyDescent="0.2">
      <c r="A14" s="5">
        <f>Accounts!A58</f>
        <v>420</v>
      </c>
      <c r="B14" s="46">
        <f>Accounts!B58</f>
        <v>0</v>
      </c>
      <c r="C14" s="7">
        <f>Accounts!E58</f>
        <v>0</v>
      </c>
      <c r="D14">
        <f>-SUMIF(Journal!B:B,A14,Journal!D:D)</f>
        <v>0</v>
      </c>
      <c r="E14">
        <f>SUMIF(Journal!B:B,A14,Journal!E:E)</f>
        <v>0</v>
      </c>
      <c r="F14" s="7">
        <f t="shared" si="0"/>
        <v>0</v>
      </c>
    </row>
    <row r="15" spans="1:6" x14ac:dyDescent="0.2">
      <c r="A15" s="5">
        <f>Accounts!A59</f>
        <v>421</v>
      </c>
      <c r="B15" s="46">
        <f>Accounts!B59</f>
        <v>0</v>
      </c>
      <c r="C15" s="7">
        <f>Accounts!E59</f>
        <v>0</v>
      </c>
      <c r="D15">
        <f>-SUMIF(Journal!B:B,A15,Journal!D:D)</f>
        <v>0</v>
      </c>
      <c r="E15">
        <f>SUMIF(Journal!B:B,A15,Journal!E:E)</f>
        <v>0</v>
      </c>
      <c r="F15" s="7">
        <f t="shared" si="0"/>
        <v>0</v>
      </c>
    </row>
    <row r="16" spans="1:6" x14ac:dyDescent="0.2">
      <c r="A16" s="5">
        <f>Accounts!A60</f>
        <v>422</v>
      </c>
      <c r="B16" s="46">
        <f>Accounts!B60</f>
        <v>0</v>
      </c>
      <c r="C16" s="7">
        <f>Accounts!E60</f>
        <v>0</v>
      </c>
      <c r="D16">
        <f>-SUMIF(Journal!B:B,A16,Journal!D:D)</f>
        <v>0</v>
      </c>
      <c r="E16">
        <f>SUMIF(Journal!B:B,A16,Journal!E:E)</f>
        <v>0</v>
      </c>
      <c r="F16" s="7">
        <f t="shared" si="0"/>
        <v>0</v>
      </c>
    </row>
    <row r="17" spans="1:6" x14ac:dyDescent="0.2">
      <c r="A17" s="5">
        <f>Accounts!A61</f>
        <v>423</v>
      </c>
      <c r="B17" s="46">
        <f>Accounts!B61</f>
        <v>0</v>
      </c>
      <c r="C17" s="7">
        <f>Accounts!E61</f>
        <v>0</v>
      </c>
      <c r="D17">
        <f>-SUMIF(Journal!B:B,A17,Journal!D:D)</f>
        <v>0</v>
      </c>
      <c r="E17">
        <f>SUMIF(Journal!B:B,A17,Journal!E:E)</f>
        <v>0</v>
      </c>
      <c r="F17" s="7">
        <f t="shared" si="0"/>
        <v>0</v>
      </c>
    </row>
    <row r="18" spans="1:6" x14ac:dyDescent="0.2">
      <c r="A18" s="5">
        <f>Accounts!A62</f>
        <v>424</v>
      </c>
      <c r="B18" s="46">
        <f>Accounts!B62</f>
        <v>0</v>
      </c>
      <c r="C18" s="7">
        <f>Accounts!E62</f>
        <v>0</v>
      </c>
      <c r="D18">
        <f>-SUMIF(Journal!B:B,A18,Journal!D:D)</f>
        <v>0</v>
      </c>
      <c r="E18">
        <f>SUMIF(Journal!B:B,A18,Journal!E:E)</f>
        <v>0</v>
      </c>
      <c r="F18" s="7">
        <f t="shared" si="0"/>
        <v>0</v>
      </c>
    </row>
    <row r="19" spans="1:6" x14ac:dyDescent="0.2">
      <c r="A19" s="5">
        <f>Accounts!A63</f>
        <v>425</v>
      </c>
      <c r="B19" s="46">
        <f>Accounts!B63</f>
        <v>0</v>
      </c>
      <c r="C19" s="7">
        <f>Accounts!E63</f>
        <v>0</v>
      </c>
      <c r="D19">
        <f>-SUMIF(Journal!B:B,A19,Journal!D:D)</f>
        <v>0</v>
      </c>
      <c r="E19">
        <f>SUMIF(Journal!B:B,A19,Journal!E:E)</f>
        <v>0</v>
      </c>
      <c r="F19" s="7">
        <f t="shared" si="0"/>
        <v>0</v>
      </c>
    </row>
    <row r="20" spans="1:6" x14ac:dyDescent="0.2">
      <c r="A20" s="5">
        <f>Accounts!A64</f>
        <v>426</v>
      </c>
      <c r="B20" s="46">
        <f>Accounts!B64</f>
        <v>0</v>
      </c>
      <c r="C20" s="7">
        <f>Accounts!E64</f>
        <v>0</v>
      </c>
      <c r="D20">
        <f>-SUMIF(Journal!B:B,A20,Journal!D:D)</f>
        <v>0</v>
      </c>
      <c r="E20">
        <f>SUMIF(Journal!B:B,A20,Journal!E:E)</f>
        <v>0</v>
      </c>
      <c r="F20" s="7">
        <f t="shared" si="0"/>
        <v>0</v>
      </c>
    </row>
    <row r="21" spans="1:6" x14ac:dyDescent="0.2">
      <c r="A21" s="5">
        <f>Accounts!A65</f>
        <v>427</v>
      </c>
      <c r="B21" s="46">
        <f>Accounts!B65</f>
        <v>0</v>
      </c>
      <c r="C21" s="7">
        <f>Accounts!E65</f>
        <v>0</v>
      </c>
      <c r="D21">
        <f>-SUMIF(Journal!B:B,A21,Journal!D:D)</f>
        <v>0</v>
      </c>
      <c r="E21">
        <f>SUMIF(Journal!B:B,A21,Journal!E:E)</f>
        <v>0</v>
      </c>
      <c r="F21" s="7">
        <f t="shared" si="0"/>
        <v>0</v>
      </c>
    </row>
    <row r="22" spans="1:6" x14ac:dyDescent="0.2">
      <c r="A22" s="5">
        <f>Accounts!A66</f>
        <v>428</v>
      </c>
      <c r="B22" s="46">
        <f>Accounts!B66</f>
        <v>0</v>
      </c>
      <c r="C22" s="7">
        <f>Accounts!E66</f>
        <v>0</v>
      </c>
      <c r="D22">
        <f>-SUMIF(Journal!B:B,A22,Journal!D:D)</f>
        <v>0</v>
      </c>
      <c r="E22">
        <f>SUMIF(Journal!B:B,A22,Journal!E:E)</f>
        <v>0</v>
      </c>
      <c r="F22" s="7">
        <f t="shared" si="0"/>
        <v>0</v>
      </c>
    </row>
    <row r="23" spans="1:6" x14ac:dyDescent="0.2">
      <c r="A23" s="5">
        <f>Accounts!A67</f>
        <v>429</v>
      </c>
      <c r="B23" s="46">
        <f>Accounts!B67</f>
        <v>0</v>
      </c>
      <c r="C23" s="7">
        <f>Accounts!E67</f>
        <v>0</v>
      </c>
      <c r="D23">
        <f>-SUMIF(Journal!B:B,A23,Journal!D:D)</f>
        <v>0</v>
      </c>
      <c r="E23">
        <f>SUMIF(Journal!B:B,A23,Journal!E:E)</f>
        <v>0</v>
      </c>
      <c r="F23" s="7">
        <f t="shared" si="0"/>
        <v>0</v>
      </c>
    </row>
    <row r="24" spans="1:6" x14ac:dyDescent="0.2">
      <c r="A24" s="5">
        <f>Accounts!A68</f>
        <v>430</v>
      </c>
      <c r="B24" s="46">
        <f>Accounts!B68</f>
        <v>0</v>
      </c>
      <c r="C24" s="7">
        <f>Accounts!E68</f>
        <v>0</v>
      </c>
      <c r="D24">
        <f>-SUMIF(Journal!B:B,A24,Journal!D:D)</f>
        <v>0</v>
      </c>
      <c r="E24">
        <f>SUMIF(Journal!B:B,A24,Journal!E:E)</f>
        <v>0</v>
      </c>
      <c r="F24" s="7">
        <f t="shared" si="0"/>
        <v>0</v>
      </c>
    </row>
    <row r="25" spans="1:6" x14ac:dyDescent="0.2">
      <c r="A25" s="5">
        <f>Accounts!A69</f>
        <v>431</v>
      </c>
      <c r="B25" s="46">
        <f>Accounts!B69</f>
        <v>0</v>
      </c>
      <c r="C25" s="7">
        <f>Accounts!E69</f>
        <v>0</v>
      </c>
      <c r="D25">
        <f>-SUMIF(Journal!B:B,A25,Journal!D:D)</f>
        <v>0</v>
      </c>
      <c r="E25">
        <f>SUMIF(Journal!B:B,A25,Journal!E:E)</f>
        <v>0</v>
      </c>
      <c r="F25" s="7">
        <f t="shared" si="0"/>
        <v>0</v>
      </c>
    </row>
    <row r="26" spans="1:6" x14ac:dyDescent="0.2">
      <c r="A26" s="5">
        <f>Accounts!A70</f>
        <v>432</v>
      </c>
      <c r="B26" s="46">
        <f>Accounts!B70</f>
        <v>0</v>
      </c>
      <c r="C26" s="7">
        <f>Accounts!E70</f>
        <v>0</v>
      </c>
      <c r="D26">
        <f>-SUMIF(Journal!B:B,A26,Journal!D:D)</f>
        <v>0</v>
      </c>
      <c r="E26">
        <f>SUMIF(Journal!B:B,A26,Journal!E:E)</f>
        <v>0</v>
      </c>
      <c r="F26" s="7">
        <f t="shared" si="0"/>
        <v>0</v>
      </c>
    </row>
    <row r="27" spans="1:6" x14ac:dyDescent="0.2">
      <c r="A27" s="5">
        <f>Accounts!A71</f>
        <v>433</v>
      </c>
      <c r="B27" s="46">
        <f>Accounts!B71</f>
        <v>0</v>
      </c>
      <c r="C27" s="7">
        <f>Accounts!E71</f>
        <v>0</v>
      </c>
      <c r="D27">
        <f>-SUMIF(Journal!B:B,A27,Journal!D:D)</f>
        <v>0</v>
      </c>
      <c r="E27">
        <f>SUMIF(Journal!B:B,A27,Journal!E:E)</f>
        <v>0</v>
      </c>
      <c r="F27" s="7">
        <f t="shared" si="0"/>
        <v>0</v>
      </c>
    </row>
    <row r="28" spans="1:6" x14ac:dyDescent="0.2">
      <c r="A28" s="5">
        <f>Accounts!A72</f>
        <v>434</v>
      </c>
      <c r="B28" s="46">
        <f>Accounts!B72</f>
        <v>0</v>
      </c>
      <c r="C28" s="7">
        <f>Accounts!E72</f>
        <v>0</v>
      </c>
      <c r="D28">
        <f>-SUMIF(Journal!B:B,A28,Journal!D:D)</f>
        <v>0</v>
      </c>
      <c r="E28">
        <f>SUMIF(Journal!B:B,A28,Journal!E:E)</f>
        <v>0</v>
      </c>
      <c r="F28" s="7">
        <f t="shared" si="0"/>
        <v>0</v>
      </c>
    </row>
    <row r="29" spans="1:6" x14ac:dyDescent="0.2">
      <c r="A29" s="5">
        <f>Accounts!A73</f>
        <v>435</v>
      </c>
      <c r="B29" s="46">
        <f>Accounts!B73</f>
        <v>0</v>
      </c>
      <c r="C29" s="7">
        <f>Accounts!E73</f>
        <v>0</v>
      </c>
      <c r="D29">
        <f>-SUMIF(Journal!B:B,A29,Journal!D:D)</f>
        <v>0</v>
      </c>
      <c r="E29">
        <f>SUMIF(Journal!B:B,A29,Journal!E:E)</f>
        <v>0</v>
      </c>
      <c r="F29" s="7">
        <f t="shared" si="0"/>
        <v>0</v>
      </c>
    </row>
    <row r="30" spans="1:6" x14ac:dyDescent="0.2">
      <c r="A30" s="5">
        <f>Accounts!A74</f>
        <v>436</v>
      </c>
      <c r="B30" s="46">
        <f>Accounts!B74</f>
        <v>0</v>
      </c>
      <c r="C30" s="7">
        <f>Accounts!E74</f>
        <v>0</v>
      </c>
      <c r="D30">
        <f>-SUMIF(Journal!B:B,A30,Journal!D:D)</f>
        <v>0</v>
      </c>
      <c r="E30">
        <f>SUMIF(Journal!B:B,A30,Journal!E:E)</f>
        <v>0</v>
      </c>
      <c r="F30" s="7">
        <f t="shared" si="0"/>
        <v>0</v>
      </c>
    </row>
    <row r="31" spans="1:6" x14ac:dyDescent="0.2">
      <c r="A31" s="5">
        <f>Accounts!A75</f>
        <v>437</v>
      </c>
      <c r="B31" s="46">
        <f>Accounts!B75</f>
        <v>0</v>
      </c>
      <c r="C31" s="7">
        <f>Accounts!E75</f>
        <v>0</v>
      </c>
      <c r="D31">
        <f>-SUMIF(Journal!B:B,A31,Journal!D:D)</f>
        <v>0</v>
      </c>
      <c r="E31">
        <f>SUMIF(Journal!B:B,A31,Journal!E:E)</f>
        <v>0</v>
      </c>
      <c r="F31" s="7">
        <f t="shared" si="0"/>
        <v>0</v>
      </c>
    </row>
    <row r="32" spans="1:6" x14ac:dyDescent="0.2">
      <c r="A32" s="5">
        <f>Accounts!A76</f>
        <v>438</v>
      </c>
      <c r="B32" s="46">
        <f>Accounts!B76</f>
        <v>0</v>
      </c>
      <c r="C32" s="7">
        <f>Accounts!E76</f>
        <v>0</v>
      </c>
      <c r="D32">
        <f>-SUMIF(Journal!B:B,A32,Journal!D:D)</f>
        <v>0</v>
      </c>
      <c r="E32">
        <f>SUMIF(Journal!B:B,A32,Journal!E:E)</f>
        <v>0</v>
      </c>
      <c r="F32" s="7">
        <f t="shared" si="0"/>
        <v>0</v>
      </c>
    </row>
    <row r="33" spans="1:6" x14ac:dyDescent="0.2">
      <c r="A33" s="5">
        <f>Accounts!A77</f>
        <v>439</v>
      </c>
      <c r="B33" s="46">
        <f>Accounts!B77</f>
        <v>0</v>
      </c>
      <c r="C33" s="7">
        <f>Accounts!E77</f>
        <v>0</v>
      </c>
      <c r="D33">
        <f>-SUMIF(Journal!B:B,A33,Journal!D:D)</f>
        <v>0</v>
      </c>
      <c r="E33">
        <f>SUMIF(Journal!B:B,A33,Journal!E:E)</f>
        <v>0</v>
      </c>
      <c r="F33" s="7">
        <f t="shared" si="0"/>
        <v>0</v>
      </c>
    </row>
    <row r="34" spans="1:6" x14ac:dyDescent="0.2">
      <c r="A34" s="5">
        <f>Accounts!A78</f>
        <v>440</v>
      </c>
      <c r="B34" s="46" t="str">
        <f>Accounts!B78</f>
        <v>Depreciation</v>
      </c>
      <c r="C34" s="7">
        <f>Accounts!E78</f>
        <v>0</v>
      </c>
      <c r="D34">
        <f>-SUMIF(Journal!B:B,A34,Journal!D:D)</f>
        <v>0</v>
      </c>
      <c r="E34">
        <f>SUMIF(Journal!B:B,A34,Journal!E:E)</f>
        <v>0</v>
      </c>
      <c r="F34" s="7">
        <f t="shared" si="0"/>
        <v>0</v>
      </c>
    </row>
    <row r="35" spans="1:6" x14ac:dyDescent="0.2">
      <c r="A35" s="5">
        <f>Accounts!A79</f>
        <v>0</v>
      </c>
      <c r="B35" s="44" t="str">
        <f>Accounts!B79</f>
        <v>Activity</v>
      </c>
      <c r="C35" s="7">
        <f>Accounts!E79</f>
        <v>0</v>
      </c>
      <c r="D35">
        <f>-SUMIF(Journal!B:B,A35,Journal!D:D)</f>
        <v>0</v>
      </c>
      <c r="E35">
        <f>SUMIF(Journal!B:B,A35,Journal!E:E)</f>
        <v>0</v>
      </c>
      <c r="F35" s="7">
        <f t="shared" si="0"/>
        <v>0</v>
      </c>
    </row>
    <row r="36" spans="1:6" x14ac:dyDescent="0.2">
      <c r="A36" s="5">
        <f>Accounts!A80</f>
        <v>451</v>
      </c>
      <c r="B36" s="46">
        <f>Accounts!B80</f>
        <v>0</v>
      </c>
      <c r="C36" s="7">
        <f>Accounts!E80</f>
        <v>0</v>
      </c>
      <c r="D36">
        <f>-SUMIF(Journal!B:B,A36,Journal!D:D)</f>
        <v>0</v>
      </c>
      <c r="E36">
        <f>SUMIF(Journal!B:B,A36,Journal!E:E)</f>
        <v>0</v>
      </c>
      <c r="F36" s="7">
        <f t="shared" si="0"/>
        <v>0</v>
      </c>
    </row>
    <row r="37" spans="1:6" x14ac:dyDescent="0.2">
      <c r="A37" s="5">
        <f>Accounts!A81</f>
        <v>452</v>
      </c>
      <c r="B37" s="46">
        <f>Accounts!B81</f>
        <v>0</v>
      </c>
      <c r="C37" s="7">
        <f>Accounts!E81</f>
        <v>0</v>
      </c>
      <c r="D37">
        <f>-SUMIF(Journal!B:B,A37,Journal!D:D)</f>
        <v>0</v>
      </c>
      <c r="E37">
        <f>SUMIF(Journal!B:B,A37,Journal!E:E)</f>
        <v>0</v>
      </c>
      <c r="F37" s="7">
        <f t="shared" si="0"/>
        <v>0</v>
      </c>
    </row>
    <row r="38" spans="1:6" x14ac:dyDescent="0.2">
      <c r="A38" s="5">
        <f>Accounts!A82</f>
        <v>453</v>
      </c>
      <c r="B38" s="46">
        <f>Accounts!B82</f>
        <v>0</v>
      </c>
      <c r="C38" s="7">
        <f>Accounts!E82</f>
        <v>0</v>
      </c>
      <c r="D38">
        <f>-SUMIF(Journal!B:B,A38,Journal!D:D)</f>
        <v>0</v>
      </c>
      <c r="E38">
        <f>SUMIF(Journal!B:B,A38,Journal!E:E)</f>
        <v>0</v>
      </c>
      <c r="F38" s="7">
        <f t="shared" si="0"/>
        <v>0</v>
      </c>
    </row>
    <row r="39" spans="1:6" x14ac:dyDescent="0.2">
      <c r="A39" s="5">
        <f>Accounts!A83</f>
        <v>454</v>
      </c>
      <c r="B39" s="46">
        <f>Accounts!B83</f>
        <v>0</v>
      </c>
      <c r="C39" s="7">
        <f>Accounts!E83</f>
        <v>0</v>
      </c>
      <c r="D39">
        <f>-SUMIF(Journal!B:B,A39,Journal!D:D)</f>
        <v>0</v>
      </c>
      <c r="E39">
        <f>SUMIF(Journal!B:B,A39,Journal!E:E)</f>
        <v>0</v>
      </c>
      <c r="F39" s="7">
        <f t="shared" si="0"/>
        <v>0</v>
      </c>
    </row>
    <row r="40" spans="1:6" x14ac:dyDescent="0.2">
      <c r="A40" s="5">
        <f>Accounts!A84</f>
        <v>0</v>
      </c>
      <c r="B40" s="44" t="str">
        <f>Accounts!B84</f>
        <v>Other</v>
      </c>
      <c r="C40" s="7">
        <f>Accounts!E84</f>
        <v>0</v>
      </c>
      <c r="D40">
        <f>-SUMIF(Journal!B:B,A40,Journal!D:D)</f>
        <v>0</v>
      </c>
      <c r="E40">
        <f>SUMIF(Journal!B:B,A40,Journal!E:E)</f>
        <v>0</v>
      </c>
      <c r="F40" s="7">
        <f t="shared" si="0"/>
        <v>0</v>
      </c>
    </row>
    <row r="41" spans="1:6" x14ac:dyDescent="0.2">
      <c r="A41" s="5">
        <f>Accounts!A85</f>
        <v>461</v>
      </c>
      <c r="B41" s="46">
        <f>Accounts!B85</f>
        <v>0</v>
      </c>
      <c r="C41" s="7">
        <f>Accounts!E85</f>
        <v>0</v>
      </c>
      <c r="D41">
        <f>-SUMIF(Journal!B:B,A41,Journal!D:D)</f>
        <v>0</v>
      </c>
      <c r="E41">
        <f>SUMIF(Journal!B:B,A41,Journal!E:E)</f>
        <v>0</v>
      </c>
      <c r="F41" s="7">
        <f t="shared" si="0"/>
        <v>0</v>
      </c>
    </row>
    <row r="42" spans="1:6" x14ac:dyDescent="0.2">
      <c r="A42" s="5">
        <f>Accounts!A86</f>
        <v>462</v>
      </c>
      <c r="B42" s="46">
        <f>Accounts!B86</f>
        <v>0</v>
      </c>
      <c r="C42" s="7">
        <f>Accounts!E86</f>
        <v>0</v>
      </c>
      <c r="D42">
        <f>-SUMIF(Journal!B:B,A42,Journal!D:D)</f>
        <v>0</v>
      </c>
      <c r="E42">
        <f>SUMIF(Journal!B:B,A42,Journal!E:E)</f>
        <v>0</v>
      </c>
      <c r="F42" s="7">
        <f t="shared" si="0"/>
        <v>0</v>
      </c>
    </row>
    <row r="43" spans="1:6" x14ac:dyDescent="0.2">
      <c r="A43" s="5">
        <f>Accounts!A87</f>
        <v>463</v>
      </c>
      <c r="B43" s="46">
        <f>Accounts!B87</f>
        <v>0</v>
      </c>
      <c r="C43" s="7">
        <f>Accounts!E87</f>
        <v>0</v>
      </c>
      <c r="D43">
        <f>-SUMIF(Journal!B:B,A43,Journal!D:D)</f>
        <v>0</v>
      </c>
      <c r="E43">
        <f>SUMIF(Journal!B:B,A43,Journal!E:E)</f>
        <v>0</v>
      </c>
      <c r="F43" s="7">
        <f t="shared" si="0"/>
        <v>0</v>
      </c>
    </row>
    <row r="44" spans="1:6" x14ac:dyDescent="0.2">
      <c r="A44" s="5">
        <f>Accounts!A88</f>
        <v>464</v>
      </c>
      <c r="B44" s="46">
        <f>Accounts!B88</f>
        <v>0</v>
      </c>
      <c r="C44" s="7">
        <f>Accounts!E88</f>
        <v>0</v>
      </c>
      <c r="D44">
        <f>-SUMIF(Journal!B:B,A44,Journal!D:D)</f>
        <v>0</v>
      </c>
      <c r="E44">
        <f>SUMIF(Journal!B:B,A44,Journal!E:E)</f>
        <v>0</v>
      </c>
      <c r="F44" s="7">
        <f t="shared" si="0"/>
        <v>0</v>
      </c>
    </row>
    <row r="45" spans="1:6" x14ac:dyDescent="0.2">
      <c r="A45" s="5">
        <f>Accounts!A89</f>
        <v>465</v>
      </c>
      <c r="B45" s="46">
        <f>Accounts!B89</f>
        <v>0</v>
      </c>
      <c r="C45" s="7">
        <f>Accounts!E89</f>
        <v>0</v>
      </c>
      <c r="D45">
        <f>-SUMIF(Journal!B:B,A45,Journal!D:D)</f>
        <v>0</v>
      </c>
      <c r="E45">
        <f>SUMIF(Journal!B:B,A45,Journal!E:E)</f>
        <v>0</v>
      </c>
      <c r="F45" s="7">
        <f t="shared" si="0"/>
        <v>0</v>
      </c>
    </row>
    <row r="46" spans="1:6" x14ac:dyDescent="0.2">
      <c r="A46" s="5">
        <f>Accounts!A90</f>
        <v>466</v>
      </c>
      <c r="B46" s="46">
        <f>Accounts!B90</f>
        <v>0</v>
      </c>
      <c r="C46" s="7">
        <f>Accounts!E90</f>
        <v>0</v>
      </c>
      <c r="D46">
        <f>-SUMIF(Journal!B:B,A46,Journal!D:D)</f>
        <v>0</v>
      </c>
      <c r="E46">
        <f>SUMIF(Journal!B:B,A46,Journal!E:E)</f>
        <v>0</v>
      </c>
      <c r="F46" s="7">
        <f t="shared" si="0"/>
        <v>0</v>
      </c>
    </row>
    <row r="47" spans="1:6" x14ac:dyDescent="0.2">
      <c r="A47" s="5">
        <f>Accounts!A91</f>
        <v>0</v>
      </c>
      <c r="B47" s="44" t="str">
        <f>Accounts!B91</f>
        <v>INCOME</v>
      </c>
      <c r="C47" s="7">
        <f>Accounts!E91</f>
        <v>0</v>
      </c>
      <c r="D47">
        <f>-SUMIF(Journal!B:B,A47,Journal!D:D)</f>
        <v>0</v>
      </c>
      <c r="E47">
        <f>SUMIF(Journal!B:B,A47,Journal!E:E)</f>
        <v>0</v>
      </c>
      <c r="F47" s="7">
        <f t="shared" si="0"/>
        <v>0</v>
      </c>
    </row>
    <row r="48" spans="1:6" x14ac:dyDescent="0.2">
      <c r="A48" s="5">
        <f>Accounts!A92</f>
        <v>0</v>
      </c>
      <c r="B48" s="44" t="str">
        <f>Accounts!B92</f>
        <v>Activity</v>
      </c>
      <c r="C48" s="7">
        <f>Accounts!E92</f>
        <v>0</v>
      </c>
      <c r="D48">
        <f>-SUMIF(Journal!B:B,A48,Journal!D:D)</f>
        <v>0</v>
      </c>
      <c r="E48">
        <f>SUMIF(Journal!B:B,A48,Journal!E:E)</f>
        <v>0</v>
      </c>
      <c r="F48" s="7">
        <f t="shared" si="0"/>
        <v>0</v>
      </c>
    </row>
    <row r="49" spans="1:6" x14ac:dyDescent="0.2">
      <c r="A49" s="5">
        <f>Accounts!A93</f>
        <v>511</v>
      </c>
      <c r="B49" s="46" t="str">
        <f>Accounts!B93</f>
        <v>Membership</v>
      </c>
      <c r="C49" s="7">
        <f>Accounts!E93</f>
        <v>0</v>
      </c>
      <c r="D49">
        <f>-SUMIF(Journal!B:B,A49,Journal!D:D)</f>
        <v>0</v>
      </c>
      <c r="E49">
        <f>SUMIF(Journal!B:B,A49,Journal!E:E)</f>
        <v>0</v>
      </c>
      <c r="F49" s="7">
        <f t="shared" si="0"/>
        <v>0</v>
      </c>
    </row>
    <row r="50" spans="1:6" x14ac:dyDescent="0.2">
      <c r="A50" s="5">
        <f>Accounts!A94</f>
        <v>512</v>
      </c>
      <c r="B50" s="46" t="str">
        <f>Accounts!B94</f>
        <v>Donations</v>
      </c>
      <c r="C50" s="7">
        <f>Accounts!E94</f>
        <v>0</v>
      </c>
      <c r="D50">
        <f>-SUMIF(Journal!B:B,A50,Journal!D:D)</f>
        <v>0</v>
      </c>
      <c r="E50">
        <f>SUMIF(Journal!B:B,A50,Journal!E:E)</f>
        <v>0</v>
      </c>
      <c r="F50" s="7">
        <f t="shared" si="0"/>
        <v>0</v>
      </c>
    </row>
    <row r="51" spans="1:6" x14ac:dyDescent="0.2">
      <c r="A51" s="5">
        <f>Accounts!A95</f>
        <v>513</v>
      </c>
      <c r="B51" s="46">
        <f>Accounts!B95</f>
        <v>0</v>
      </c>
      <c r="C51" s="7">
        <f>Accounts!E95</f>
        <v>0</v>
      </c>
      <c r="D51">
        <f>-SUMIF(Journal!B:B,A51,Journal!D:D)</f>
        <v>0</v>
      </c>
      <c r="E51">
        <f>SUMIF(Journal!B:B,A51,Journal!E:E)</f>
        <v>0</v>
      </c>
      <c r="F51" s="7">
        <f t="shared" si="0"/>
        <v>0</v>
      </c>
    </row>
    <row r="52" spans="1:6" x14ac:dyDescent="0.2">
      <c r="A52" s="5">
        <f>Accounts!A96</f>
        <v>514</v>
      </c>
      <c r="B52" s="46">
        <f>Accounts!B96</f>
        <v>0</v>
      </c>
      <c r="C52" s="7">
        <f>Accounts!E96</f>
        <v>0</v>
      </c>
      <c r="D52">
        <f>-SUMIF(Journal!B:B,A52,Journal!D:D)</f>
        <v>0</v>
      </c>
      <c r="E52">
        <f>SUMIF(Journal!B:B,A52,Journal!E:E)</f>
        <v>0</v>
      </c>
      <c r="F52" s="7">
        <f t="shared" si="0"/>
        <v>0</v>
      </c>
    </row>
    <row r="53" spans="1:6" x14ac:dyDescent="0.2">
      <c r="A53" s="5">
        <f>Accounts!A97</f>
        <v>515</v>
      </c>
      <c r="B53" s="46">
        <f>Accounts!B97</f>
        <v>0</v>
      </c>
      <c r="C53" s="7">
        <f>Accounts!E97</f>
        <v>0</v>
      </c>
      <c r="D53">
        <f>-SUMIF(Journal!B:B,A53,Journal!D:D)</f>
        <v>0</v>
      </c>
      <c r="E53">
        <f>SUMIF(Journal!B:B,A53,Journal!E:E)</f>
        <v>0</v>
      </c>
      <c r="F53" s="7">
        <f t="shared" si="0"/>
        <v>0</v>
      </c>
    </row>
    <row r="54" spans="1:6" x14ac:dyDescent="0.2">
      <c r="A54" s="5">
        <f>Accounts!A98</f>
        <v>516</v>
      </c>
      <c r="B54" s="46">
        <f>Accounts!B98</f>
        <v>0</v>
      </c>
      <c r="C54" s="7">
        <f>Accounts!E98</f>
        <v>0</v>
      </c>
      <c r="D54">
        <f>-SUMIF(Journal!B:B,A54,Journal!D:D)</f>
        <v>0</v>
      </c>
      <c r="E54">
        <f>SUMIF(Journal!B:B,A54,Journal!E:E)</f>
        <v>0</v>
      </c>
      <c r="F54" s="7">
        <f t="shared" si="0"/>
        <v>0</v>
      </c>
    </row>
    <row r="55" spans="1:6" x14ac:dyDescent="0.2">
      <c r="A55" s="5">
        <f>Accounts!A99</f>
        <v>517</v>
      </c>
      <c r="B55" s="46">
        <f>Accounts!B99</f>
        <v>0</v>
      </c>
      <c r="C55" s="7">
        <f>Accounts!E99</f>
        <v>0</v>
      </c>
      <c r="D55">
        <f>-SUMIF(Journal!B:B,A55,Journal!D:D)</f>
        <v>0</v>
      </c>
      <c r="E55">
        <f>SUMIF(Journal!B:B,A55,Journal!E:E)</f>
        <v>0</v>
      </c>
      <c r="F55" s="7">
        <f t="shared" si="0"/>
        <v>0</v>
      </c>
    </row>
    <row r="56" spans="1:6" x14ac:dyDescent="0.2">
      <c r="A56" s="5">
        <f>Accounts!A100</f>
        <v>518</v>
      </c>
      <c r="B56" s="46">
        <f>Accounts!B100</f>
        <v>0</v>
      </c>
      <c r="C56" s="7">
        <f>Accounts!E100</f>
        <v>0</v>
      </c>
      <c r="D56">
        <f>-SUMIF(Journal!B:B,A56,Journal!D:D)</f>
        <v>0</v>
      </c>
      <c r="E56">
        <f>SUMIF(Journal!B:B,A56,Journal!E:E)</f>
        <v>0</v>
      </c>
      <c r="F56" s="7">
        <f t="shared" si="0"/>
        <v>0</v>
      </c>
    </row>
    <row r="57" spans="1:6" x14ac:dyDescent="0.2">
      <c r="A57" s="5">
        <f>Accounts!A101</f>
        <v>519</v>
      </c>
      <c r="B57" s="46">
        <f>Accounts!B101</f>
        <v>0</v>
      </c>
      <c r="C57" s="7">
        <f>Accounts!E101</f>
        <v>0</v>
      </c>
      <c r="D57">
        <f>-SUMIF(Journal!B:B,A57,Journal!D:D)</f>
        <v>0</v>
      </c>
      <c r="E57">
        <f>SUMIF(Journal!B:B,A57,Journal!E:E)</f>
        <v>0</v>
      </c>
      <c r="F57" s="7">
        <f t="shared" si="0"/>
        <v>0</v>
      </c>
    </row>
    <row r="58" spans="1:6" x14ac:dyDescent="0.2">
      <c r="A58" s="5">
        <f>Accounts!A102</f>
        <v>0</v>
      </c>
      <c r="B58" s="46" t="str">
        <f>Accounts!B102</f>
        <v>Grants/Contracts</v>
      </c>
      <c r="C58" s="7">
        <f>Accounts!E102</f>
        <v>0</v>
      </c>
      <c r="D58">
        <f>-SUMIF(Journal!B:B,A58,Journal!D:D)</f>
        <v>0</v>
      </c>
      <c r="E58">
        <f>SUMIF(Journal!B:B,A58,Journal!E:E)</f>
        <v>0</v>
      </c>
      <c r="F58" s="7">
        <f t="shared" si="0"/>
        <v>0</v>
      </c>
    </row>
    <row r="59" spans="1:6" x14ac:dyDescent="0.2">
      <c r="A59" s="5">
        <f>Accounts!A103</f>
        <v>521</v>
      </c>
      <c r="B59" s="46">
        <f>Accounts!B103</f>
        <v>0</v>
      </c>
      <c r="C59" s="7">
        <f>Accounts!E103</f>
        <v>0</v>
      </c>
      <c r="D59">
        <f>-SUMIF(Journal!B:B,A59,Journal!D:D)</f>
        <v>0</v>
      </c>
      <c r="E59">
        <f>SUMIF(Journal!B:B,A59,Journal!E:E)</f>
        <v>0</v>
      </c>
      <c r="F59" s="7">
        <f t="shared" si="0"/>
        <v>0</v>
      </c>
    </row>
    <row r="60" spans="1:6" x14ac:dyDescent="0.2">
      <c r="A60" s="5">
        <f>Accounts!A104</f>
        <v>522</v>
      </c>
      <c r="B60" s="46">
        <f>Accounts!B104</f>
        <v>0</v>
      </c>
      <c r="C60" s="7">
        <f>Accounts!E104</f>
        <v>0</v>
      </c>
      <c r="D60">
        <f>-SUMIF(Journal!B:B,A60,Journal!D:D)</f>
        <v>0</v>
      </c>
      <c r="E60">
        <f>SUMIF(Journal!B:B,A60,Journal!E:E)</f>
        <v>0</v>
      </c>
      <c r="F60" s="7">
        <f t="shared" si="0"/>
        <v>0</v>
      </c>
    </row>
    <row r="61" spans="1:6" x14ac:dyDescent="0.2">
      <c r="A61" s="5">
        <f>Accounts!A105</f>
        <v>523</v>
      </c>
      <c r="B61" s="46">
        <f>Accounts!B105</f>
        <v>0</v>
      </c>
      <c r="C61" s="7">
        <f>Accounts!E105</f>
        <v>0</v>
      </c>
      <c r="D61">
        <f>-SUMIF(Journal!B:B,A61,Journal!D:D)</f>
        <v>0</v>
      </c>
      <c r="E61">
        <f>SUMIF(Journal!B:B,A61,Journal!E:E)</f>
        <v>0</v>
      </c>
      <c r="F61" s="7">
        <f t="shared" si="0"/>
        <v>0</v>
      </c>
    </row>
    <row r="62" spans="1:6" x14ac:dyDescent="0.2">
      <c r="A62" s="5">
        <f>Accounts!A106</f>
        <v>524</v>
      </c>
      <c r="B62" s="46">
        <f>Accounts!B106</f>
        <v>0</v>
      </c>
      <c r="C62" s="7">
        <f>Accounts!E106</f>
        <v>0</v>
      </c>
      <c r="D62">
        <f>-SUMIF(Journal!B:B,A62,Journal!D:D)</f>
        <v>0</v>
      </c>
      <c r="E62">
        <f>SUMIF(Journal!B:B,A62,Journal!E:E)</f>
        <v>0</v>
      </c>
      <c r="F62" s="7">
        <f t="shared" si="0"/>
        <v>0</v>
      </c>
    </row>
    <row r="63" spans="1:6" x14ac:dyDescent="0.2">
      <c r="A63" s="5">
        <f>Accounts!A107</f>
        <v>525</v>
      </c>
      <c r="B63" s="46">
        <f>Accounts!B107</f>
        <v>0</v>
      </c>
      <c r="C63" s="7">
        <f>Accounts!E107</f>
        <v>0</v>
      </c>
      <c r="D63">
        <f>-SUMIF(Journal!B:B,A63,Journal!D:D)</f>
        <v>0</v>
      </c>
      <c r="E63">
        <f>SUMIF(Journal!B:B,A63,Journal!E:E)</f>
        <v>0</v>
      </c>
      <c r="F63" s="7">
        <f t="shared" si="0"/>
        <v>0</v>
      </c>
    </row>
    <row r="64" spans="1:6" x14ac:dyDescent="0.2">
      <c r="A64" s="5">
        <f>Accounts!A108</f>
        <v>526</v>
      </c>
      <c r="B64" s="44">
        <f>Accounts!B108</f>
        <v>0</v>
      </c>
      <c r="C64" s="7">
        <f>Accounts!E108</f>
        <v>0</v>
      </c>
      <c r="D64">
        <f>-SUMIF(Journal!B:B,A64,Journal!D:D)</f>
        <v>0</v>
      </c>
      <c r="E64">
        <f>SUMIF(Journal!B:B,A64,Journal!E:E)</f>
        <v>0</v>
      </c>
      <c r="F64" s="7">
        <f t="shared" si="0"/>
        <v>0</v>
      </c>
    </row>
    <row r="65" spans="1:6" x14ac:dyDescent="0.2">
      <c r="A65" s="5">
        <f>Accounts!A109</f>
        <v>527</v>
      </c>
      <c r="B65" s="46">
        <f>Accounts!B109</f>
        <v>0</v>
      </c>
      <c r="C65" s="7">
        <f>Accounts!E109</f>
        <v>0</v>
      </c>
      <c r="D65">
        <f>-SUMIF(Journal!B:B,A65,Journal!D:D)</f>
        <v>0</v>
      </c>
      <c r="E65">
        <f>SUMIF(Journal!B:B,A65,Journal!E:E)</f>
        <v>0</v>
      </c>
      <c r="F65" s="7">
        <f t="shared" si="0"/>
        <v>0</v>
      </c>
    </row>
    <row r="66" spans="1:6" x14ac:dyDescent="0.2">
      <c r="A66" s="5">
        <f>Accounts!A110</f>
        <v>528</v>
      </c>
      <c r="B66" s="46">
        <f>Accounts!B110</f>
        <v>0</v>
      </c>
      <c r="C66" s="7">
        <f>Accounts!E110</f>
        <v>0</v>
      </c>
      <c r="D66">
        <f>-SUMIF(Journal!B:B,A66,Journal!D:D)</f>
        <v>0</v>
      </c>
      <c r="E66">
        <f>SUMIF(Journal!B:B,A66,Journal!E:E)</f>
        <v>0</v>
      </c>
      <c r="F66" s="7">
        <f t="shared" si="0"/>
        <v>0</v>
      </c>
    </row>
    <row r="67" spans="1:6" x14ac:dyDescent="0.2">
      <c r="A67" s="5">
        <f>Accounts!A111</f>
        <v>529</v>
      </c>
      <c r="B67" s="46">
        <f>Accounts!B111</f>
        <v>0</v>
      </c>
      <c r="C67" s="7">
        <f>Accounts!E111</f>
        <v>0</v>
      </c>
      <c r="D67">
        <f>-SUMIF(Journal!B:B,A67,Journal!D:D)</f>
        <v>0</v>
      </c>
      <c r="E67">
        <f>SUMIF(Journal!B:B,A67,Journal!E:E)</f>
        <v>0</v>
      </c>
      <c r="F67" s="7">
        <f t="shared" si="0"/>
        <v>0</v>
      </c>
    </row>
    <row r="68" spans="1:6" x14ac:dyDescent="0.2">
      <c r="A68" s="5">
        <f>Accounts!A112</f>
        <v>530</v>
      </c>
      <c r="B68" s="46">
        <f>Accounts!B112</f>
        <v>0</v>
      </c>
      <c r="C68" s="7">
        <f>Accounts!E112</f>
        <v>0</v>
      </c>
      <c r="D68">
        <f>-SUMIF(Journal!B:B,A68,Journal!D:D)</f>
        <v>0</v>
      </c>
      <c r="E68">
        <f>SUMIF(Journal!B:B,A68,Journal!E:E)</f>
        <v>0</v>
      </c>
      <c r="F68" s="7">
        <f t="shared" si="0"/>
        <v>0</v>
      </c>
    </row>
    <row r="69" spans="1:6" x14ac:dyDescent="0.2">
      <c r="A69" s="5">
        <f>Accounts!A113</f>
        <v>531</v>
      </c>
      <c r="B69" s="46">
        <f>Accounts!B113</f>
        <v>0</v>
      </c>
      <c r="C69" s="7">
        <f>Accounts!E113</f>
        <v>0</v>
      </c>
      <c r="D69">
        <f>-SUMIF(Journal!B:B,A69,Journal!D:D)</f>
        <v>0</v>
      </c>
      <c r="E69">
        <f>SUMIF(Journal!B:B,A69,Journal!E:E)</f>
        <v>0</v>
      </c>
      <c r="F69" s="7">
        <f t="shared" si="0"/>
        <v>0</v>
      </c>
    </row>
    <row r="70" spans="1:6" x14ac:dyDescent="0.2">
      <c r="A70" s="5">
        <f>Accounts!A114</f>
        <v>0</v>
      </c>
      <c r="B70" s="44" t="str">
        <f>Accounts!B114</f>
        <v>Interest</v>
      </c>
      <c r="C70" s="7">
        <f>Accounts!E114</f>
        <v>0</v>
      </c>
      <c r="D70">
        <f>-SUMIF(Journal!B:B,A70,Journal!D:D)</f>
        <v>0</v>
      </c>
      <c r="E70">
        <f>SUMIF(Journal!B:B,A70,Journal!E:E)</f>
        <v>0</v>
      </c>
      <c r="F70" s="7">
        <f t="shared" ref="F70:F71" si="1">SUM(C70:E70)</f>
        <v>0</v>
      </c>
    </row>
    <row r="71" spans="1:6" x14ac:dyDescent="0.2">
      <c r="A71" s="5">
        <f>Accounts!A115</f>
        <v>541</v>
      </c>
      <c r="B71" s="46" t="str">
        <f>Accounts!B115</f>
        <v>Interest</v>
      </c>
      <c r="C71" s="7">
        <f>Accounts!E115</f>
        <v>0</v>
      </c>
      <c r="D71">
        <f>-SUMIF(Journal!B:B,A71,Journal!D:D)</f>
        <v>0</v>
      </c>
      <c r="E71">
        <f>SUMIF(Journal!B:B,A71,Journal!E:E)</f>
        <v>0</v>
      </c>
      <c r="F71" s="7">
        <f t="shared" si="1"/>
        <v>0</v>
      </c>
    </row>
    <row r="72" spans="1:6" x14ac:dyDescent="0.2">
      <c r="C72" s="7">
        <f>Accounts!E115</f>
        <v>0</v>
      </c>
    </row>
    <row r="73" spans="1:6" x14ac:dyDescent="0.2">
      <c r="B73" s="44" t="s">
        <v>47</v>
      </c>
      <c r="C73" s="7">
        <f>SUM(C5:C72)</f>
        <v>0</v>
      </c>
      <c r="D73" s="7">
        <f t="shared" ref="D73:E73" si="2">SUM(D5:D72)</f>
        <v>0</v>
      </c>
      <c r="E73" s="7">
        <f t="shared" si="2"/>
        <v>0</v>
      </c>
      <c r="F73" s="7">
        <f>SUM(F5:F71)</f>
        <v>0</v>
      </c>
    </row>
    <row r="74" spans="1:6" x14ac:dyDescent="0.2">
      <c r="C74" s="7"/>
    </row>
  </sheetData>
  <sheetProtection sheet="1" objects="1" scenarios="1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J30"/>
  <sheetViews>
    <sheetView workbookViewId="0">
      <selection activeCell="D32" sqref="D32"/>
    </sheetView>
  </sheetViews>
  <sheetFormatPr defaultRowHeight="12.75" x14ac:dyDescent="0.2"/>
  <cols>
    <col min="2" max="2" width="35.5703125" customWidth="1"/>
    <col min="3" max="3" width="13.140625" customWidth="1"/>
    <col min="4" max="4" width="11.42578125" customWidth="1"/>
    <col min="5" max="5" width="15" bestFit="1" customWidth="1"/>
    <col min="6" max="6" width="11.42578125" bestFit="1" customWidth="1"/>
    <col min="7" max="7" width="16.140625" customWidth="1"/>
    <col min="8" max="8" width="15.140625" customWidth="1"/>
    <col min="9" max="9" width="16.5703125" customWidth="1"/>
    <col min="10" max="10" width="11.28515625" bestFit="1" customWidth="1"/>
  </cols>
  <sheetData>
    <row r="1" spans="1:9" ht="15.75" x14ac:dyDescent="0.25">
      <c r="A1" s="14" t="s">
        <v>48</v>
      </c>
      <c r="B1" s="14"/>
    </row>
    <row r="2" spans="1:9" x14ac:dyDescent="0.2">
      <c r="C2" s="1" t="s">
        <v>49</v>
      </c>
      <c r="D2" s="1" t="s">
        <v>50</v>
      </c>
      <c r="E2" s="1" t="s">
        <v>55</v>
      </c>
      <c r="F2" s="1" t="s">
        <v>25</v>
      </c>
      <c r="G2" s="139" t="s">
        <v>51</v>
      </c>
    </row>
    <row r="3" spans="1:9" x14ac:dyDescent="0.2">
      <c r="A3" s="75">
        <v>100</v>
      </c>
      <c r="B3" s="76" t="s">
        <v>4</v>
      </c>
      <c r="C3" s="75"/>
      <c r="D3" s="75"/>
      <c r="E3" s="75"/>
      <c r="F3" s="75"/>
      <c r="G3" s="140"/>
      <c r="H3" s="75"/>
    </row>
    <row r="4" spans="1:9" x14ac:dyDescent="0.2">
      <c r="A4" s="75">
        <v>110</v>
      </c>
      <c r="B4" s="76" t="s">
        <v>5</v>
      </c>
      <c r="C4" s="75"/>
      <c r="D4" s="75"/>
      <c r="E4" s="75"/>
      <c r="F4" s="75"/>
      <c r="G4" s="140"/>
      <c r="H4" s="75"/>
    </row>
    <row r="5" spans="1:9" x14ac:dyDescent="0.2">
      <c r="A5" s="75">
        <v>111</v>
      </c>
      <c r="B5" s="75" t="s">
        <v>58</v>
      </c>
      <c r="C5" s="135">
        <f>Assets!D4</f>
        <v>0</v>
      </c>
      <c r="D5" s="78"/>
      <c r="E5" s="78">
        <f>Assets!E4-Assets!F4</f>
        <v>0</v>
      </c>
      <c r="F5" s="78">
        <f>Assets!I4*-1</f>
        <v>0</v>
      </c>
      <c r="G5" s="140">
        <f>SUM(C5:F5)</f>
        <v>0</v>
      </c>
      <c r="H5" s="75"/>
    </row>
    <row r="6" spans="1:9" x14ac:dyDescent="0.2">
      <c r="A6" s="75">
        <v>120</v>
      </c>
      <c r="B6" s="75" t="s">
        <v>59</v>
      </c>
      <c r="C6" s="136">
        <f>Assets!D7</f>
        <v>0</v>
      </c>
      <c r="D6" s="78"/>
      <c r="E6" s="78">
        <f>Assets!E7-Assets!F7</f>
        <v>0</v>
      </c>
      <c r="F6" s="78">
        <f>Assets!I7*-1</f>
        <v>0</v>
      </c>
      <c r="G6" s="140">
        <f t="shared" ref="G6:G9" si="0">SUM(C6:F6)</f>
        <v>0</v>
      </c>
      <c r="H6" s="75"/>
    </row>
    <row r="7" spans="1:9" x14ac:dyDescent="0.2">
      <c r="A7" s="75">
        <f>Accounts!A16</f>
        <v>130</v>
      </c>
      <c r="B7" s="75" t="str">
        <f>Accounts!B16</f>
        <v>Furniture and Fittings</v>
      </c>
      <c r="C7" s="137">
        <f>Assets!D15</f>
        <v>0</v>
      </c>
      <c r="D7" s="78"/>
      <c r="E7" s="78">
        <f>Assets!E15-Assets!F15</f>
        <v>0</v>
      </c>
      <c r="F7" s="78">
        <f>Assets!I15*-1</f>
        <v>0</v>
      </c>
      <c r="G7" s="140">
        <f>SUM(C7:F7)</f>
        <v>0</v>
      </c>
      <c r="H7" s="75"/>
    </row>
    <row r="8" spans="1:9" x14ac:dyDescent="0.2">
      <c r="A8" s="75">
        <v>140</v>
      </c>
      <c r="B8" s="75" t="s">
        <v>69</v>
      </c>
      <c r="C8" s="138">
        <f>Assets!D21</f>
        <v>0</v>
      </c>
      <c r="D8" s="78"/>
      <c r="E8" s="78">
        <f>Assets!E21-Assets!F21</f>
        <v>0</v>
      </c>
      <c r="F8" s="78">
        <f>Assets!I21*-1</f>
        <v>0</v>
      </c>
      <c r="G8" s="140">
        <f t="shared" si="0"/>
        <v>0</v>
      </c>
      <c r="H8" s="75"/>
    </row>
    <row r="9" spans="1:9" x14ac:dyDescent="0.2">
      <c r="A9" s="75">
        <v>150</v>
      </c>
      <c r="B9" s="75" t="s">
        <v>71</v>
      </c>
      <c r="C9" s="138">
        <f>Assets!D25</f>
        <v>0</v>
      </c>
      <c r="D9" s="78"/>
      <c r="E9" s="78">
        <f>Assets!E25-Assets!F25</f>
        <v>0</v>
      </c>
      <c r="F9" s="78">
        <f>Assets!I25*-1</f>
        <v>0</v>
      </c>
      <c r="G9" s="140">
        <f t="shared" si="0"/>
        <v>0</v>
      </c>
      <c r="H9" s="75"/>
    </row>
    <row r="10" spans="1:9" x14ac:dyDescent="0.2">
      <c r="A10" s="75"/>
      <c r="B10" s="76" t="s">
        <v>22</v>
      </c>
      <c r="C10" s="79">
        <f>SUM(C5:C9)</f>
        <v>0</v>
      </c>
      <c r="D10" s="79"/>
      <c r="E10" s="79">
        <f t="shared" ref="E10:G10" si="1">SUM(E5:E9)</f>
        <v>0</v>
      </c>
      <c r="F10" s="79">
        <f t="shared" si="1"/>
        <v>0</v>
      </c>
      <c r="G10" s="141">
        <f t="shared" si="1"/>
        <v>0</v>
      </c>
      <c r="H10" s="75"/>
      <c r="I10" s="7"/>
    </row>
    <row r="11" spans="1:9" x14ac:dyDescent="0.2">
      <c r="A11" s="75"/>
      <c r="B11" s="75"/>
      <c r="C11" s="75"/>
      <c r="D11" s="78"/>
      <c r="E11" s="75"/>
      <c r="F11" s="75"/>
      <c r="G11" s="140"/>
      <c r="H11" s="75"/>
    </row>
    <row r="12" spans="1:9" x14ac:dyDescent="0.2">
      <c r="A12" s="75">
        <v>150</v>
      </c>
      <c r="B12" s="76" t="s">
        <v>7</v>
      </c>
      <c r="C12" s="75"/>
      <c r="D12" s="75"/>
      <c r="E12" s="75"/>
      <c r="F12" s="75"/>
      <c r="G12" s="140"/>
      <c r="H12" s="75"/>
    </row>
    <row r="13" spans="1:9" x14ac:dyDescent="0.2">
      <c r="A13" s="75">
        <v>161</v>
      </c>
      <c r="B13" s="5" t="s">
        <v>91</v>
      </c>
      <c r="C13" s="80">
        <f>Transactions!H2</f>
        <v>0</v>
      </c>
      <c r="D13" s="81">
        <f>SUMIF(Transactions!G:G,"=c",Transactions!F:F)</f>
        <v>0</v>
      </c>
      <c r="E13" s="75"/>
      <c r="F13" s="78">
        <f>SUMIF(Journal!B:B,A13,Journal!E:E)*-1+SUMIF(Journal!B:B,A13,Journal!D:D)</f>
        <v>0</v>
      </c>
      <c r="G13" s="140">
        <f>SUM(C13:F13)</f>
        <v>0</v>
      </c>
      <c r="H13" s="75"/>
      <c r="I13" s="74"/>
    </row>
    <row r="14" spans="1:9" x14ac:dyDescent="0.2">
      <c r="A14" s="75">
        <v>162</v>
      </c>
      <c r="B14" s="5" t="s">
        <v>98</v>
      </c>
      <c r="C14" s="80">
        <f>Transactions!I2</f>
        <v>0</v>
      </c>
      <c r="D14" s="81">
        <f>SUMIF(Transactions!G:G,"=p1",Transactions!F:F)</f>
        <v>0</v>
      </c>
      <c r="E14" s="75"/>
      <c r="F14" s="78">
        <f>SUMIF(Journal!B:B,A14,Journal!E:E)*-1+SUMIF(Journal!B:B,A14,Journal!D:D)</f>
        <v>0</v>
      </c>
      <c r="G14" s="140">
        <f t="shared" ref="G14:G16" si="2">SUM(C14:F14)</f>
        <v>0</v>
      </c>
      <c r="H14" s="75"/>
      <c r="I14" s="13"/>
    </row>
    <row r="15" spans="1:9" x14ac:dyDescent="0.2">
      <c r="A15" s="75">
        <v>163</v>
      </c>
      <c r="B15" s="5" t="s">
        <v>99</v>
      </c>
      <c r="C15" s="80">
        <f>Transactions!J2</f>
        <v>0</v>
      </c>
      <c r="D15" s="81">
        <f>SUMIF(Transactions!G:G,"=p2",Transactions!F:F)</f>
        <v>0</v>
      </c>
      <c r="E15" s="75"/>
      <c r="F15" s="78">
        <f>SUMIF(Journal!B:B,A15,Journal!E:E)*-1+SUMIF(Journal!B:B,A15,Journal!D:D)</f>
        <v>0</v>
      </c>
      <c r="G15" s="140">
        <f t="shared" si="2"/>
        <v>0</v>
      </c>
      <c r="H15" s="75"/>
      <c r="I15" s="13"/>
    </row>
    <row r="16" spans="1:9" x14ac:dyDescent="0.2">
      <c r="A16" s="75">
        <v>164</v>
      </c>
      <c r="B16" s="5" t="s">
        <v>92</v>
      </c>
      <c r="C16" s="80">
        <f>Transactions!K2</f>
        <v>0</v>
      </c>
      <c r="D16" s="81">
        <f>SUMIF(Transactions!G:G,"=s",Transactions!F:F)</f>
        <v>0</v>
      </c>
      <c r="E16" s="75"/>
      <c r="F16" s="78">
        <f>SUMIF(Journal!B:B,A16,Journal!E:E)*-1+SUMIF(Journal!B:B,A16,Journal!D:D)</f>
        <v>0</v>
      </c>
      <c r="G16" s="140">
        <f t="shared" si="2"/>
        <v>0</v>
      </c>
      <c r="H16" s="75"/>
      <c r="I16" s="13"/>
    </row>
    <row r="17" spans="1:10" x14ac:dyDescent="0.2">
      <c r="A17" s="75">
        <v>165</v>
      </c>
      <c r="B17" s="5" t="s">
        <v>94</v>
      </c>
      <c r="C17" s="5"/>
      <c r="D17" s="83">
        <f>SUMIFS(Transactions!F:F,Transactions!G:G,"",Transactions!F:F,"&gt;0")</f>
        <v>0</v>
      </c>
      <c r="E17" s="75"/>
      <c r="F17" s="78">
        <f>SUMIF(Journal!B:B,A17,Journal!E:E)*-1+SUMIF(Journal!B:B,A17,Journal!D:D)</f>
        <v>0</v>
      </c>
      <c r="G17" s="140">
        <f>SUM(C17:F17)</f>
        <v>0</v>
      </c>
      <c r="H17" s="75"/>
      <c r="J17" s="13"/>
    </row>
    <row r="18" spans="1:10" x14ac:dyDescent="0.2">
      <c r="A18" s="75"/>
      <c r="B18" s="76" t="s">
        <v>56</v>
      </c>
      <c r="C18" s="144"/>
      <c r="D18" s="79">
        <f>SUM(D13:D17)</f>
        <v>0</v>
      </c>
      <c r="E18" s="75"/>
      <c r="F18" s="75"/>
      <c r="G18" s="142">
        <f>SUM(G13:G17)</f>
        <v>0</v>
      </c>
      <c r="H18" s="84">
        <f>G10+G18</f>
        <v>0</v>
      </c>
      <c r="J18" s="13"/>
    </row>
    <row r="19" spans="1:10" x14ac:dyDescent="0.2">
      <c r="A19" s="75">
        <v>251</v>
      </c>
      <c r="B19" s="76" t="s">
        <v>8</v>
      </c>
      <c r="C19" s="5"/>
      <c r="D19" s="75"/>
      <c r="E19" s="75"/>
      <c r="F19" s="75"/>
      <c r="G19" s="140"/>
      <c r="H19" s="85"/>
      <c r="I19" s="13"/>
      <c r="J19" s="13"/>
    </row>
    <row r="20" spans="1:10" x14ac:dyDescent="0.2">
      <c r="A20" s="75">
        <v>252</v>
      </c>
      <c r="B20" s="76" t="s">
        <v>9</v>
      </c>
      <c r="C20" s="5"/>
      <c r="D20" s="75"/>
      <c r="E20" s="75"/>
      <c r="F20" s="78">
        <f>SUMIF(Journal!B:B,A20,Journal!E:E)*-1+SUMIF(Journal!B:B,A20,Journal!D:D)</f>
        <v>0</v>
      </c>
      <c r="G20" s="140">
        <f t="shared" ref="G20:G21" si="3">SUM(C20:F20)</f>
        <v>0</v>
      </c>
      <c r="H20" s="75"/>
      <c r="J20" s="13"/>
    </row>
    <row r="21" spans="1:10" x14ac:dyDescent="0.2">
      <c r="A21" s="75">
        <v>253</v>
      </c>
      <c r="B21" s="76" t="s">
        <v>10</v>
      </c>
      <c r="C21" s="5"/>
      <c r="D21" s="75"/>
      <c r="E21" s="75"/>
      <c r="F21" s="78">
        <f>SUMIF(Journal!B:B,A21,Journal!E:E)*-1+SUMIF(Journal!B:B,A21,Journal!D:D)</f>
        <v>0</v>
      </c>
      <c r="G21" s="140">
        <f t="shared" si="3"/>
        <v>0</v>
      </c>
      <c r="H21" s="75"/>
    </row>
    <row r="22" spans="1:10" x14ac:dyDescent="0.2">
      <c r="A22" s="75">
        <v>254</v>
      </c>
      <c r="B22" s="82" t="s">
        <v>95</v>
      </c>
      <c r="C22" s="47"/>
      <c r="D22" s="77">
        <f>SUMIFS(Transactions!F:F,Transactions!G:G,"",Transactions!F:F,"&lt;0")*-1</f>
        <v>0</v>
      </c>
      <c r="E22" s="75"/>
      <c r="F22" s="78">
        <f>SUMIF(Journal!B:B,A22,Journal!E:E)*-1+SUMIF(Journal!B:B,A22,Journal!D:D)</f>
        <v>0</v>
      </c>
      <c r="G22" s="140">
        <f>SUM(C22:F22)</f>
        <v>0</v>
      </c>
      <c r="H22" s="75"/>
    </row>
    <row r="23" spans="1:10" x14ac:dyDescent="0.2">
      <c r="A23" s="75">
        <v>255</v>
      </c>
      <c r="B23" s="82"/>
      <c r="C23" s="47"/>
      <c r="D23" s="78">
        <f>Accounts!E44</f>
        <v>0</v>
      </c>
      <c r="E23" s="75"/>
      <c r="F23" s="78">
        <f>SUMIF(Journal!B:B,A23,Journal!E:E)*-1+SUMIF(Journal!B:B,A23,Journal!D:D)</f>
        <v>0</v>
      </c>
      <c r="G23" s="140">
        <f t="shared" ref="G23:G24" si="4">SUM(C23:F23)</f>
        <v>0</v>
      </c>
      <c r="H23" s="75"/>
    </row>
    <row r="24" spans="1:10" x14ac:dyDescent="0.2">
      <c r="A24" s="75">
        <v>256</v>
      </c>
      <c r="B24" s="75"/>
      <c r="C24" s="5"/>
      <c r="D24" s="75"/>
      <c r="E24" s="75"/>
      <c r="F24" s="78">
        <f>SUMIF(Journal!B:B,A24,Journal!E:E)*-1+SUMIF(Journal!B:B,A24,Journal!D:D)</f>
        <v>0</v>
      </c>
      <c r="G24" s="140">
        <f t="shared" si="4"/>
        <v>0</v>
      </c>
      <c r="H24" s="75"/>
    </row>
    <row r="25" spans="1:10" x14ac:dyDescent="0.2">
      <c r="A25" s="75"/>
      <c r="B25" s="76" t="s">
        <v>56</v>
      </c>
      <c r="C25" s="5"/>
      <c r="D25" s="77">
        <f>SUM(D22:D24)</f>
        <v>0</v>
      </c>
      <c r="E25" s="77"/>
      <c r="F25" s="78">
        <f>SUMIF(Journal!B:B,A25,Journal!E:E)*-1+SUMIF(Journal!B:B,A25,Journal!D:D)</f>
        <v>0</v>
      </c>
      <c r="G25" s="140">
        <f>SUM(G22:G24)</f>
        <v>0</v>
      </c>
      <c r="H25" s="75"/>
    </row>
    <row r="26" spans="1:10" x14ac:dyDescent="0.2">
      <c r="A26" s="75"/>
      <c r="B26" s="76" t="s">
        <v>12</v>
      </c>
      <c r="C26" s="5"/>
      <c r="D26" s="75"/>
      <c r="E26" s="75"/>
      <c r="F26" s="77"/>
      <c r="G26" s="140"/>
      <c r="H26" s="75"/>
      <c r="I26" s="12"/>
    </row>
    <row r="27" spans="1:10" x14ac:dyDescent="0.2">
      <c r="A27" s="75">
        <v>301</v>
      </c>
      <c r="B27" s="75" t="s">
        <v>12</v>
      </c>
      <c r="C27" s="47"/>
      <c r="D27" s="78">
        <f>'Income St'!F73</f>
        <v>0</v>
      </c>
      <c r="E27" s="75"/>
      <c r="F27" s="77">
        <f t="shared" ref="F27" si="5">SUM(F23:F26)</f>
        <v>0</v>
      </c>
      <c r="G27" s="140">
        <f>SUM(C27:F27)</f>
        <v>0</v>
      </c>
      <c r="H27" s="84">
        <f>G27+G25</f>
        <v>0</v>
      </c>
    </row>
    <row r="28" spans="1:10" x14ac:dyDescent="0.2">
      <c r="A28">
        <v>302</v>
      </c>
      <c r="C28" s="5"/>
      <c r="G28" s="143"/>
    </row>
    <row r="30" spans="1:10" x14ac:dyDescent="0.2">
      <c r="I30" s="13"/>
    </row>
  </sheetData>
  <sheetProtection sheet="1" objects="1" scenarios="1"/>
  <pageMargins left="0.7" right="0.7" top="0.75" bottom="0.75" header="0.3" footer="0.3"/>
  <pageSetup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L44"/>
  <sheetViews>
    <sheetView zoomScaleNormal="100" workbookViewId="0">
      <selection activeCell="I5" sqref="I5"/>
    </sheetView>
  </sheetViews>
  <sheetFormatPr defaultRowHeight="12.75" x14ac:dyDescent="0.2"/>
  <cols>
    <col min="1" max="1" width="29.42578125" bestFit="1" customWidth="1"/>
    <col min="2" max="2" width="22.7109375" customWidth="1"/>
    <col min="3" max="3" width="11.85546875" customWidth="1"/>
    <col min="4" max="6" width="15.42578125" customWidth="1"/>
    <col min="7" max="8" width="11.85546875" style="5" customWidth="1"/>
    <col min="9" max="9" width="12.42578125" customWidth="1"/>
    <col min="10" max="10" width="30.42578125" bestFit="1" customWidth="1"/>
  </cols>
  <sheetData>
    <row r="1" spans="1:12" ht="15.75" x14ac:dyDescent="0.25">
      <c r="A1" s="14" t="s">
        <v>52</v>
      </c>
    </row>
    <row r="2" spans="1:12" x14ac:dyDescent="0.2">
      <c r="A2" s="19"/>
      <c r="B2" s="19"/>
      <c r="C2" s="19"/>
      <c r="D2" s="20" t="s">
        <v>62</v>
      </c>
      <c r="E2" s="21"/>
      <c r="F2" s="21"/>
      <c r="G2" s="51" t="s">
        <v>38</v>
      </c>
      <c r="H2" s="51"/>
      <c r="I2" s="23"/>
      <c r="J2" s="20" t="s">
        <v>67</v>
      </c>
    </row>
    <row r="3" spans="1:12" x14ac:dyDescent="0.2">
      <c r="A3" s="24" t="s">
        <v>6</v>
      </c>
      <c r="B3" s="24" t="s">
        <v>53</v>
      </c>
      <c r="C3" s="24" t="s">
        <v>54</v>
      </c>
      <c r="D3" s="24" t="s">
        <v>63</v>
      </c>
      <c r="E3" s="21" t="s">
        <v>64</v>
      </c>
      <c r="F3" s="21" t="s">
        <v>65</v>
      </c>
      <c r="G3" s="51" t="s">
        <v>60</v>
      </c>
      <c r="H3" s="51" t="s">
        <v>61</v>
      </c>
      <c r="I3" s="22" t="s">
        <v>66</v>
      </c>
      <c r="J3" s="24" t="s">
        <v>68</v>
      </c>
    </row>
    <row r="4" spans="1:12" s="29" customFormat="1" x14ac:dyDescent="0.2">
      <c r="A4" s="25" t="str">
        <f>Accounts!B4</f>
        <v>Buildings</v>
      </c>
      <c r="B4" s="25"/>
      <c r="C4" s="33">
        <f>SUM(C5:C6)</f>
        <v>0</v>
      </c>
      <c r="D4" s="33">
        <f t="shared" ref="D4:F4" si="0">SUM(D5:D6)</f>
        <v>0</v>
      </c>
      <c r="E4" s="33">
        <f t="shared" si="0"/>
        <v>0</v>
      </c>
      <c r="F4" s="33">
        <f t="shared" si="0"/>
        <v>0</v>
      </c>
      <c r="G4" s="52"/>
      <c r="H4" s="52"/>
      <c r="I4" s="39">
        <f t="shared" ref="I4:J4" si="1">SUM(I5:I6)</f>
        <v>0</v>
      </c>
      <c r="J4" s="39">
        <f t="shared" si="1"/>
        <v>0</v>
      </c>
    </row>
    <row r="5" spans="1:12" x14ac:dyDescent="0.2">
      <c r="A5" s="19">
        <f>Accounts!B5</f>
        <v>0</v>
      </c>
      <c r="B5" s="65"/>
      <c r="C5" s="66"/>
      <c r="D5" s="66"/>
      <c r="E5" s="36">
        <f>IF(Accounts!E5&lt;0,Accounts!E5*-1,0)</f>
        <v>0</v>
      </c>
      <c r="F5" s="36">
        <f>IF(Accounts!E5&gt;0,Accounts!E5,0)</f>
        <v>0</v>
      </c>
      <c r="G5" s="53"/>
      <c r="H5" s="54"/>
      <c r="I5" s="38">
        <f>IF(G5="SL",(C5-F5)*H5,(D5-F5)*H5)</f>
        <v>0</v>
      </c>
      <c r="J5" s="34">
        <f>D5+E5-I5-F5</f>
        <v>0</v>
      </c>
    </row>
    <row r="6" spans="1:12" x14ac:dyDescent="0.2">
      <c r="A6" s="19">
        <f>Accounts!B6</f>
        <v>0</v>
      </c>
      <c r="B6" s="67"/>
      <c r="C6" s="68"/>
      <c r="D6" s="68"/>
      <c r="E6" s="36">
        <f>IF(Accounts!E6&lt;0,Accounts!E6*-1,0)</f>
        <v>0</v>
      </c>
      <c r="F6" s="36">
        <f>IF(Accounts!E6&gt;0,Accounts!E6,0)</f>
        <v>0</v>
      </c>
      <c r="G6" s="53"/>
      <c r="H6" s="53"/>
      <c r="I6" s="38">
        <f>IF(G6="SL",(C6-F6)*H6,(D6-F6)*H6)</f>
        <v>0</v>
      </c>
      <c r="J6" s="34">
        <f>D6+E6-I6-F6</f>
        <v>0</v>
      </c>
      <c r="L6" s="16"/>
    </row>
    <row r="7" spans="1:12" s="30" customFormat="1" x14ac:dyDescent="0.2">
      <c r="A7" s="25" t="s">
        <v>59</v>
      </c>
      <c r="B7" s="25"/>
      <c r="C7" s="33">
        <f>SUM(C8:C14)</f>
        <v>0</v>
      </c>
      <c r="D7" s="33">
        <f t="shared" ref="D7:F7" si="2">SUM(D8:D14)</f>
        <v>0</v>
      </c>
      <c r="E7" s="33">
        <f t="shared" si="2"/>
        <v>0</v>
      </c>
      <c r="F7" s="33">
        <f t="shared" si="2"/>
        <v>0</v>
      </c>
      <c r="G7" s="52"/>
      <c r="H7" s="52"/>
      <c r="I7" s="33">
        <f t="shared" ref="I7:J7" si="3">SUM(I8:I14)</f>
        <v>0</v>
      </c>
      <c r="J7" s="33">
        <f t="shared" si="3"/>
        <v>0</v>
      </c>
    </row>
    <row r="8" spans="1:12" x14ac:dyDescent="0.2">
      <c r="A8" s="19" t="str">
        <f>Accounts!B8</f>
        <v>Computer</v>
      </c>
      <c r="B8" s="65"/>
      <c r="C8" s="68"/>
      <c r="D8" s="68"/>
      <c r="E8" s="36">
        <f>IF(Accounts!E8&lt;0,Accounts!E8*-1,0)</f>
        <v>0</v>
      </c>
      <c r="F8" s="36">
        <f>IF(Accounts!E8&gt;0,Accounts!E8,0)</f>
        <v>0</v>
      </c>
      <c r="G8" s="53"/>
      <c r="H8" s="54"/>
      <c r="I8" s="38">
        <f>IF(G8="SL",(C8-F8)*H8,(D8-F8)*H8)</f>
        <v>0</v>
      </c>
      <c r="J8" s="35">
        <f>D8+E8-I8-F8</f>
        <v>0</v>
      </c>
      <c r="L8" s="16"/>
    </row>
    <row r="9" spans="1:12" x14ac:dyDescent="0.2">
      <c r="A9" s="19">
        <f>Accounts!B9</f>
        <v>0</v>
      </c>
      <c r="B9" s="65"/>
      <c r="C9" s="68"/>
      <c r="D9" s="68"/>
      <c r="E9" s="36">
        <f>IF(Accounts!E9&lt;0,Accounts!E9*-1,0)</f>
        <v>0</v>
      </c>
      <c r="F9" s="36">
        <f>IF(Accounts!E9&gt;0,Accounts!E9,0)</f>
        <v>0</v>
      </c>
      <c r="G9" s="53"/>
      <c r="H9" s="53"/>
      <c r="I9" s="38">
        <f t="shared" ref="I9:I14" si="4">IF(G9="SL",(C9-F9)*H9,(D9-F9)*H9)</f>
        <v>0</v>
      </c>
      <c r="J9" s="35">
        <f t="shared" ref="J9:J14" si="5">D9+E9-I9-F9</f>
        <v>0</v>
      </c>
      <c r="L9" s="16"/>
    </row>
    <row r="10" spans="1:12" x14ac:dyDescent="0.2">
      <c r="A10" s="19">
        <f>Accounts!B10</f>
        <v>0</v>
      </c>
      <c r="B10" s="65"/>
      <c r="C10" s="69"/>
      <c r="D10" s="69"/>
      <c r="E10" s="36">
        <f>IF(Accounts!E10&lt;0,Accounts!E10*-1,0)</f>
        <v>0</v>
      </c>
      <c r="F10" s="36">
        <f>IF(Accounts!E10&gt;0,Accounts!E10,0)</f>
        <v>0</v>
      </c>
      <c r="G10" s="53"/>
      <c r="H10" s="54"/>
      <c r="I10" s="38">
        <f t="shared" si="4"/>
        <v>0</v>
      </c>
      <c r="J10" s="35">
        <f t="shared" si="5"/>
        <v>0</v>
      </c>
      <c r="L10" s="16"/>
    </row>
    <row r="11" spans="1:12" x14ac:dyDescent="0.2">
      <c r="A11" s="19">
        <f>Accounts!B11</f>
        <v>0</v>
      </c>
      <c r="B11" s="65"/>
      <c r="C11" s="68"/>
      <c r="D11" s="68"/>
      <c r="E11" s="36">
        <f>IF(Accounts!E11&lt;0,Accounts!E11*-1,0)</f>
        <v>0</v>
      </c>
      <c r="F11" s="36">
        <f>IF(Accounts!E11&gt;0,Accounts!E11,0)</f>
        <v>0</v>
      </c>
      <c r="G11" s="53"/>
      <c r="H11" s="53"/>
      <c r="I11" s="38">
        <f t="shared" si="4"/>
        <v>0</v>
      </c>
      <c r="J11" s="35">
        <f t="shared" si="5"/>
        <v>0</v>
      </c>
      <c r="L11" s="16"/>
    </row>
    <row r="12" spans="1:12" x14ac:dyDescent="0.2">
      <c r="A12" s="19">
        <f>Accounts!B12</f>
        <v>0</v>
      </c>
      <c r="B12" s="65"/>
      <c r="C12" s="68"/>
      <c r="D12" s="68"/>
      <c r="E12" s="36">
        <f>IF(Accounts!E12&lt;0,Accounts!E12*-1,0)</f>
        <v>0</v>
      </c>
      <c r="F12" s="36">
        <f>IF(Accounts!E12&gt;0,Accounts!E12,0)</f>
        <v>0</v>
      </c>
      <c r="G12" s="53"/>
      <c r="H12" s="53"/>
      <c r="I12" s="38">
        <f t="shared" si="4"/>
        <v>0</v>
      </c>
      <c r="J12" s="35">
        <f t="shared" si="5"/>
        <v>0</v>
      </c>
      <c r="L12" s="16"/>
    </row>
    <row r="13" spans="1:12" x14ac:dyDescent="0.2">
      <c r="A13" s="19">
        <f>Accounts!B13</f>
        <v>0</v>
      </c>
      <c r="B13" s="65"/>
      <c r="C13" s="68"/>
      <c r="D13" s="68"/>
      <c r="E13" s="36">
        <f>IF(Accounts!E13&lt;0,Accounts!E13*-1,0)</f>
        <v>0</v>
      </c>
      <c r="F13" s="36">
        <f>IF(Accounts!E13&gt;0,Accounts!E13,0)</f>
        <v>0</v>
      </c>
      <c r="G13" s="53"/>
      <c r="H13" s="53"/>
      <c r="I13" s="38">
        <f t="shared" si="4"/>
        <v>0</v>
      </c>
      <c r="J13" s="35">
        <f t="shared" si="5"/>
        <v>0</v>
      </c>
      <c r="L13" s="16"/>
    </row>
    <row r="14" spans="1:12" x14ac:dyDescent="0.2">
      <c r="A14" s="19">
        <f>Accounts!B14</f>
        <v>0</v>
      </c>
      <c r="B14" s="65"/>
      <c r="C14" s="68"/>
      <c r="D14" s="68"/>
      <c r="E14" s="36">
        <f>IF(Accounts!E14&lt;0,Accounts!E14*-1,0)</f>
        <v>0</v>
      </c>
      <c r="F14" s="36">
        <f>IF(Accounts!E14&gt;0,Accounts!E14,0)</f>
        <v>0</v>
      </c>
      <c r="G14" s="53"/>
      <c r="H14" s="53"/>
      <c r="I14" s="38">
        <f t="shared" si="4"/>
        <v>0</v>
      </c>
      <c r="J14" s="35">
        <f t="shared" si="5"/>
        <v>0</v>
      </c>
      <c r="L14" s="16"/>
    </row>
    <row r="15" spans="1:12" x14ac:dyDescent="0.2">
      <c r="A15" s="25" t="s">
        <v>70</v>
      </c>
      <c r="B15" s="40"/>
      <c r="C15" s="39">
        <f>SUM(C16:C20)</f>
        <v>0</v>
      </c>
      <c r="D15" s="39">
        <f t="shared" ref="D15:F15" si="6">SUM(D16:D20)</f>
        <v>0</v>
      </c>
      <c r="E15" s="39">
        <f t="shared" si="6"/>
        <v>0</v>
      </c>
      <c r="F15" s="39">
        <f t="shared" si="6"/>
        <v>0</v>
      </c>
      <c r="G15" s="55"/>
      <c r="H15" s="55"/>
      <c r="I15" s="39">
        <f t="shared" ref="I15:J15" si="7">SUM(I16:I20)</f>
        <v>0</v>
      </c>
      <c r="J15" s="39">
        <f t="shared" si="7"/>
        <v>0</v>
      </c>
    </row>
    <row r="16" spans="1:12" x14ac:dyDescent="0.2">
      <c r="A16" s="31">
        <f>Accounts!B17</f>
        <v>0</v>
      </c>
      <c r="B16" s="67"/>
      <c r="C16" s="68"/>
      <c r="D16" s="68"/>
      <c r="E16" s="36">
        <f>IF(Accounts!E17&lt;0,Accounts!E17*-1,0)</f>
        <v>0</v>
      </c>
      <c r="F16" s="36">
        <f>IF(Accounts!E17&gt;0,Accounts!E17,0)</f>
        <v>0</v>
      </c>
      <c r="G16" s="56"/>
      <c r="H16" s="56"/>
      <c r="I16" s="38">
        <f>IF(G16="SL",(C16-F16)*H16,(D16-F16)*H16)</f>
        <v>0</v>
      </c>
      <c r="J16" s="35">
        <f>D16+E16-I16-F16</f>
        <v>0</v>
      </c>
    </row>
    <row r="17" spans="1:10" x14ac:dyDescent="0.2">
      <c r="A17" s="31">
        <f>Accounts!B18</f>
        <v>0</v>
      </c>
      <c r="B17" s="70"/>
      <c r="C17" s="66"/>
      <c r="D17" s="71"/>
      <c r="E17" s="36">
        <f>IF(Accounts!E18&lt;0,Accounts!E18*-1,0)</f>
        <v>0</v>
      </c>
      <c r="F17" s="36">
        <f>IF(Accounts!E18&gt;0,Accounts!E18,0)</f>
        <v>0</v>
      </c>
      <c r="G17" s="57"/>
      <c r="H17" s="58"/>
      <c r="I17" s="38">
        <f t="shared" ref="I17:I20" si="8">IF(G17="SL",(C17-F17)*H17,(D17-F17)*H17)</f>
        <v>0</v>
      </c>
      <c r="J17" s="35">
        <f t="shared" ref="J17:J20" si="9">D17+E17-I17-F17</f>
        <v>0</v>
      </c>
    </row>
    <row r="18" spans="1:10" x14ac:dyDescent="0.2">
      <c r="A18" s="31">
        <f>Accounts!B19</f>
        <v>0</v>
      </c>
      <c r="B18" s="70"/>
      <c r="C18" s="71"/>
      <c r="D18" s="71"/>
      <c r="E18" s="36">
        <f>IF(Accounts!E19&lt;0,Accounts!E19*-1,0)</f>
        <v>0</v>
      </c>
      <c r="F18" s="36">
        <f>IF(Accounts!E19&gt;0,Accounts!E19,0)</f>
        <v>0</v>
      </c>
      <c r="G18" s="57"/>
      <c r="H18" s="58"/>
      <c r="I18" s="38">
        <f t="shared" si="8"/>
        <v>0</v>
      </c>
      <c r="J18" s="35">
        <f t="shared" si="9"/>
        <v>0</v>
      </c>
    </row>
    <row r="19" spans="1:10" x14ac:dyDescent="0.2">
      <c r="A19" s="31">
        <f>Accounts!B20</f>
        <v>0</v>
      </c>
      <c r="B19" s="67"/>
      <c r="C19" s="71"/>
      <c r="D19" s="71"/>
      <c r="E19" s="36">
        <f>IF(Accounts!E20&lt;0,Accounts!E20*-1,0)</f>
        <v>0</v>
      </c>
      <c r="F19" s="36">
        <f>IF(Accounts!E20&gt;0,Accounts!E20,0)</f>
        <v>0</v>
      </c>
      <c r="G19" s="59"/>
      <c r="H19" s="59"/>
      <c r="I19" s="38">
        <f t="shared" si="8"/>
        <v>0</v>
      </c>
      <c r="J19" s="35">
        <f t="shared" si="9"/>
        <v>0</v>
      </c>
    </row>
    <row r="20" spans="1:10" x14ac:dyDescent="0.2">
      <c r="A20" s="31">
        <f>Accounts!B21</f>
        <v>0</v>
      </c>
      <c r="B20" s="70"/>
      <c r="C20" s="71"/>
      <c r="D20" s="71"/>
      <c r="E20" s="36">
        <f>IF(Accounts!E21&lt;0,Accounts!E21*-1,0)</f>
        <v>0</v>
      </c>
      <c r="F20" s="36">
        <f>IF(Accounts!E21&gt;0,Accounts!E21,0)</f>
        <v>0</v>
      </c>
      <c r="G20" s="59"/>
      <c r="H20" s="59"/>
      <c r="I20" s="38">
        <f t="shared" si="8"/>
        <v>0</v>
      </c>
      <c r="J20" s="35">
        <f t="shared" si="9"/>
        <v>0</v>
      </c>
    </row>
    <row r="21" spans="1:10" x14ac:dyDescent="0.2">
      <c r="A21" s="25" t="s">
        <v>69</v>
      </c>
      <c r="B21" s="32"/>
      <c r="C21" s="39">
        <f>SUM(C22:C24)</f>
        <v>0</v>
      </c>
      <c r="D21" s="39">
        <f t="shared" ref="D21:F21" si="10">SUM(D22:D24)</f>
        <v>0</v>
      </c>
      <c r="E21" s="39">
        <f t="shared" si="10"/>
        <v>0</v>
      </c>
      <c r="F21" s="39">
        <f t="shared" si="10"/>
        <v>0</v>
      </c>
      <c r="G21" s="52"/>
      <c r="H21" s="52"/>
      <c r="I21" s="39">
        <f t="shared" ref="I21:J21" si="11">SUM(I22:I24)</f>
        <v>0</v>
      </c>
      <c r="J21" s="39">
        <f t="shared" si="11"/>
        <v>0</v>
      </c>
    </row>
    <row r="22" spans="1:10" x14ac:dyDescent="0.2">
      <c r="A22" s="19">
        <f>Accounts!B23</f>
        <v>0</v>
      </c>
      <c r="B22" s="65"/>
      <c r="C22" s="68"/>
      <c r="D22" s="68"/>
      <c r="E22" s="36">
        <f>IF(Accounts!E23&lt;0,Accounts!E23*-1,0)</f>
        <v>0</v>
      </c>
      <c r="F22" s="36">
        <f>IF(Accounts!E23&gt;0,Accounts!E23,0)</f>
        <v>0</v>
      </c>
      <c r="G22" s="56"/>
      <c r="H22" s="54"/>
      <c r="I22" s="38">
        <f>IF(G22="SL",(C22-F22)*H22,(D22-F22)*H22)</f>
        <v>0</v>
      </c>
      <c r="J22" s="35">
        <f>D22+E22-I22-F22</f>
        <v>0</v>
      </c>
    </row>
    <row r="23" spans="1:10" x14ac:dyDescent="0.2">
      <c r="A23" s="19">
        <f>Accounts!B24</f>
        <v>0</v>
      </c>
      <c r="B23" s="70"/>
      <c r="C23" s="71"/>
      <c r="D23" s="71"/>
      <c r="E23" s="36">
        <f>IF(Accounts!E24&lt;0,Accounts!E24*-1,0)</f>
        <v>0</v>
      </c>
      <c r="F23" s="36">
        <f>IF(Accounts!E24&gt;0,Accounts!E24,0)</f>
        <v>0</v>
      </c>
      <c r="G23" s="60"/>
      <c r="H23" s="60"/>
      <c r="I23" s="38">
        <f t="shared" ref="I23:I24" si="12">IF(G23="SL",(C23-F23)*H23,(D23-F23)*H23)</f>
        <v>0</v>
      </c>
      <c r="J23" s="35">
        <f t="shared" ref="J23:J24" si="13">D23+E23-I23-F23</f>
        <v>0</v>
      </c>
    </row>
    <row r="24" spans="1:10" x14ac:dyDescent="0.2">
      <c r="A24" s="19">
        <f>Accounts!B25</f>
        <v>0</v>
      </c>
      <c r="B24" s="67"/>
      <c r="C24" s="68"/>
      <c r="D24" s="68"/>
      <c r="E24" s="36">
        <f>IF(Accounts!E25&lt;0,Accounts!E25*-1,0)</f>
        <v>0</v>
      </c>
      <c r="F24" s="36">
        <f>IF(Accounts!E25&gt;0,Accounts!E25,0)</f>
        <v>0</v>
      </c>
      <c r="G24" s="56"/>
      <c r="H24" s="56"/>
      <c r="I24" s="38">
        <f t="shared" si="12"/>
        <v>0</v>
      </c>
      <c r="J24" s="35">
        <f t="shared" si="13"/>
        <v>0</v>
      </c>
    </row>
    <row r="25" spans="1:10" x14ac:dyDescent="0.2">
      <c r="A25" s="25" t="s">
        <v>71</v>
      </c>
      <c r="B25" s="25"/>
      <c r="C25" s="39">
        <f>SUM(C26:C32)</f>
        <v>0</v>
      </c>
      <c r="D25" s="39">
        <f t="shared" ref="D25:F25" si="14">SUM(D26:D32)</f>
        <v>0</v>
      </c>
      <c r="E25" s="39">
        <f t="shared" si="14"/>
        <v>0</v>
      </c>
      <c r="F25" s="39">
        <f t="shared" si="14"/>
        <v>0</v>
      </c>
      <c r="G25" s="61"/>
      <c r="H25" s="61"/>
      <c r="I25" s="39">
        <f t="shared" ref="I25" si="15">SUM(I26:I32)</f>
        <v>0</v>
      </c>
      <c r="J25" s="39">
        <f>SUM(J26:J32)</f>
        <v>0</v>
      </c>
    </row>
    <row r="26" spans="1:10" x14ac:dyDescent="0.2">
      <c r="A26" s="19">
        <f>Accounts!B27</f>
        <v>0</v>
      </c>
      <c r="B26" s="67"/>
      <c r="C26" s="72"/>
      <c r="D26" s="72"/>
      <c r="E26" s="36">
        <f>IF(Accounts!E27&lt;0,Accounts!E27*-1,0)</f>
        <v>0</v>
      </c>
      <c r="F26" s="36">
        <f>IF(Accounts!E27&gt;0,Accounts!E27,0)</f>
        <v>0</v>
      </c>
      <c r="G26" s="62"/>
      <c r="H26" s="62"/>
      <c r="I26" s="38">
        <f>IF(G26="SL",(C26-F26)*H26,(D26-F26)*H26)</f>
        <v>0</v>
      </c>
      <c r="J26" s="35">
        <f>D26+E26-I26-F26</f>
        <v>0</v>
      </c>
    </row>
    <row r="27" spans="1:10" x14ac:dyDescent="0.2">
      <c r="A27" s="19">
        <f>Accounts!B28</f>
        <v>0</v>
      </c>
      <c r="B27" s="67"/>
      <c r="C27" s="68"/>
      <c r="D27" s="68"/>
      <c r="E27" s="36">
        <f>IF(Accounts!E28&lt;0,Accounts!E28*-1,0)</f>
        <v>0</v>
      </c>
      <c r="F27" s="36">
        <f>IF(Accounts!E28&gt;0,Accounts!E28,0)</f>
        <v>0</v>
      </c>
      <c r="G27" s="53"/>
      <c r="H27" s="53"/>
      <c r="I27" s="38">
        <f t="shared" ref="I27:I32" si="16">IF(G27="SL",(C27-F27)*H27,(D27-F27)*H27)</f>
        <v>0</v>
      </c>
      <c r="J27" s="35">
        <f t="shared" ref="J27:J32" si="17">D27+E27-I27-F27</f>
        <v>0</v>
      </c>
    </row>
    <row r="28" spans="1:10" x14ac:dyDescent="0.2">
      <c r="A28" s="19">
        <f>Accounts!B29</f>
        <v>0</v>
      </c>
      <c r="B28" s="67"/>
      <c r="C28" s="69"/>
      <c r="D28" s="69"/>
      <c r="E28" s="36">
        <f>IF(Accounts!E29&lt;0,Accounts!E29*-1,0)</f>
        <v>0</v>
      </c>
      <c r="F28" s="36">
        <f>IF(Accounts!E29&gt;0,Accounts!E29,0)</f>
        <v>0</v>
      </c>
      <c r="G28" s="56"/>
      <c r="H28" s="54"/>
      <c r="I28" s="38">
        <f t="shared" si="16"/>
        <v>0</v>
      </c>
      <c r="J28" s="35">
        <f t="shared" si="17"/>
        <v>0</v>
      </c>
    </row>
    <row r="29" spans="1:10" x14ac:dyDescent="0.2">
      <c r="A29" s="19">
        <f>Accounts!B30</f>
        <v>0</v>
      </c>
      <c r="B29" s="67"/>
      <c r="C29" s="71"/>
      <c r="D29" s="71"/>
      <c r="E29" s="36">
        <f>IF(Accounts!E30&lt;0,Accounts!E30*-1,0)</f>
        <v>0</v>
      </c>
      <c r="F29" s="36">
        <f>IF(Accounts!E30&gt;0,Accounts!E30,0)</f>
        <v>0</v>
      </c>
      <c r="G29" s="60"/>
      <c r="H29" s="60"/>
      <c r="I29" s="38">
        <f t="shared" si="16"/>
        <v>0</v>
      </c>
      <c r="J29" s="35">
        <f t="shared" si="17"/>
        <v>0</v>
      </c>
    </row>
    <row r="30" spans="1:10" x14ac:dyDescent="0.2">
      <c r="A30" s="19">
        <f>Accounts!B31</f>
        <v>0</v>
      </c>
      <c r="B30" s="67"/>
      <c r="C30" s="68"/>
      <c r="D30" s="68"/>
      <c r="E30" s="36">
        <f>IF(Accounts!E31&lt;0,Accounts!E31*-1,0)</f>
        <v>0</v>
      </c>
      <c r="F30" s="36">
        <f>IF(Accounts!E31&gt;0,Accounts!E31,0)</f>
        <v>0</v>
      </c>
      <c r="G30" s="56"/>
      <c r="H30" s="56"/>
      <c r="I30" s="38">
        <f t="shared" si="16"/>
        <v>0</v>
      </c>
      <c r="J30" s="35">
        <f t="shared" si="17"/>
        <v>0</v>
      </c>
    </row>
    <row r="31" spans="1:10" x14ac:dyDescent="0.2">
      <c r="A31" s="19">
        <f>Accounts!B32</f>
        <v>0</v>
      </c>
      <c r="B31" s="67"/>
      <c r="C31" s="68"/>
      <c r="D31" s="68"/>
      <c r="E31" s="36">
        <f>IF(Accounts!E32&lt;0,Accounts!E32*-1,0)</f>
        <v>0</v>
      </c>
      <c r="F31" s="36">
        <f>IF(Accounts!E32&gt;0,Accounts!E32,0)</f>
        <v>0</v>
      </c>
      <c r="G31" s="56"/>
      <c r="H31" s="56"/>
      <c r="I31" s="38">
        <f t="shared" si="16"/>
        <v>0</v>
      </c>
      <c r="J31" s="35">
        <f t="shared" si="17"/>
        <v>0</v>
      </c>
    </row>
    <row r="32" spans="1:10" x14ac:dyDescent="0.2">
      <c r="A32" s="26"/>
      <c r="B32" s="67"/>
      <c r="C32" s="68"/>
      <c r="D32" s="68"/>
      <c r="E32" s="36">
        <f>IF(Accounts!E33&lt;0,Accounts!E33*-1,0)</f>
        <v>0</v>
      </c>
      <c r="F32" s="36">
        <f>IF(Accounts!E33&gt;0,Accounts!E33,0)</f>
        <v>0</v>
      </c>
      <c r="G32" s="56"/>
      <c r="H32" s="56"/>
      <c r="I32" s="38">
        <f t="shared" si="16"/>
        <v>0</v>
      </c>
      <c r="J32" s="35">
        <f t="shared" si="17"/>
        <v>0</v>
      </c>
    </row>
    <row r="33" spans="1:10" x14ac:dyDescent="0.2">
      <c r="A33" s="27" t="s">
        <v>57</v>
      </c>
      <c r="B33" s="28"/>
      <c r="C33" s="37">
        <f>C4+C7+C15+C21+C25</f>
        <v>0</v>
      </c>
      <c r="D33" s="37">
        <f t="shared" ref="D33:F33" si="18">D4+D7+D15+D21+D25</f>
        <v>0</v>
      </c>
      <c r="E33" s="37">
        <f t="shared" si="18"/>
        <v>0</v>
      </c>
      <c r="F33" s="37">
        <f t="shared" si="18"/>
        <v>0</v>
      </c>
      <c r="G33" s="63"/>
      <c r="H33" s="63"/>
      <c r="I33" s="37">
        <f t="shared" ref="I33:J33" si="19">I4+I7+I15+I21+I25</f>
        <v>0</v>
      </c>
      <c r="J33" s="37">
        <f t="shared" si="19"/>
        <v>0</v>
      </c>
    </row>
    <row r="40" spans="1:10" x14ac:dyDescent="0.2">
      <c r="A40" s="18"/>
      <c r="G40" s="64"/>
      <c r="H40" s="64"/>
      <c r="J40" s="17"/>
    </row>
    <row r="41" spans="1:10" x14ac:dyDescent="0.2">
      <c r="A41" s="18"/>
    </row>
    <row r="42" spans="1:10" x14ac:dyDescent="0.2">
      <c r="A42" s="18"/>
      <c r="J42" s="16"/>
    </row>
    <row r="43" spans="1:10" x14ac:dyDescent="0.2">
      <c r="A43" s="18"/>
    </row>
    <row r="44" spans="1:10" x14ac:dyDescent="0.2">
      <c r="A44" s="18"/>
    </row>
  </sheetData>
  <sheetProtection sheet="1" objects="1" scenarios="1"/>
  <pageMargins left="0.7" right="0.7" top="0.75" bottom="0.75" header="0.3" footer="0.3"/>
  <pageSetup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H75"/>
  <sheetViews>
    <sheetView workbookViewId="0">
      <selection activeCell="G1" sqref="G1"/>
    </sheetView>
  </sheetViews>
  <sheetFormatPr defaultRowHeight="12.75" x14ac:dyDescent="0.2"/>
  <cols>
    <col min="1" max="1" width="14.140625" style="5" customWidth="1"/>
    <col min="2" max="2" width="9.85546875" style="5" bestFit="1" customWidth="1"/>
    <col min="3" max="3" width="34.140625" customWidth="1"/>
    <col min="4" max="4" width="12.140625" style="8" customWidth="1"/>
    <col min="5" max="5" width="13.28515625" style="8" customWidth="1"/>
  </cols>
  <sheetData>
    <row r="1" spans="1:8" ht="15.75" x14ac:dyDescent="0.25">
      <c r="A1" s="43" t="s">
        <v>25</v>
      </c>
      <c r="G1" t="s">
        <v>105</v>
      </c>
      <c r="H1" t="s">
        <v>106</v>
      </c>
    </row>
    <row r="2" spans="1:8" x14ac:dyDescent="0.2">
      <c r="G2" t="s">
        <v>107</v>
      </c>
      <c r="H2" t="s">
        <v>108</v>
      </c>
    </row>
    <row r="3" spans="1:8" x14ac:dyDescent="0.2">
      <c r="G3" t="s">
        <v>109</v>
      </c>
      <c r="H3" t="s">
        <v>110</v>
      </c>
    </row>
    <row r="4" spans="1:8" x14ac:dyDescent="0.2">
      <c r="A4" s="44" t="s">
        <v>0</v>
      </c>
      <c r="B4" s="44" t="s">
        <v>21</v>
      </c>
      <c r="C4" s="1" t="s">
        <v>1</v>
      </c>
      <c r="D4" s="45" t="s">
        <v>26</v>
      </c>
      <c r="E4" s="45" t="s">
        <v>27</v>
      </c>
      <c r="G4" t="s">
        <v>111</v>
      </c>
      <c r="H4" t="s">
        <v>112</v>
      </c>
    </row>
    <row r="5" spans="1:8" x14ac:dyDescent="0.2">
      <c r="A5" s="42"/>
      <c r="C5" t="e">
        <f>LOOKUP(B5,Accounts!A:A,Accounts!B:B)</f>
        <v>#N/A</v>
      </c>
      <c r="D5" s="50"/>
    </row>
    <row r="6" spans="1:8" x14ac:dyDescent="0.2">
      <c r="A6" s="42"/>
      <c r="C6" t="e">
        <f>LOOKUP(B6,Accounts!A:A,Accounts!B:B)</f>
        <v>#N/A</v>
      </c>
    </row>
    <row r="7" spans="1:8" x14ac:dyDescent="0.2">
      <c r="A7" s="42"/>
      <c r="C7" t="e">
        <f>LOOKUP(B7,Accounts!A:A,Accounts!B:B)</f>
        <v>#N/A</v>
      </c>
    </row>
    <row r="8" spans="1:8" x14ac:dyDescent="0.2">
      <c r="C8" t="e">
        <f>LOOKUP(B8,Accounts!A:A,Accounts!B:B)</f>
        <v>#N/A</v>
      </c>
    </row>
    <row r="9" spans="1:8" x14ac:dyDescent="0.2">
      <c r="A9" s="42"/>
      <c r="C9" t="e">
        <f>LOOKUP(B9,Accounts!A:A,Accounts!B:B)</f>
        <v>#N/A</v>
      </c>
    </row>
    <row r="10" spans="1:8" x14ac:dyDescent="0.2">
      <c r="C10" t="e">
        <f>LOOKUP(B10,Accounts!A:A,Accounts!B:B)</f>
        <v>#N/A</v>
      </c>
    </row>
    <row r="11" spans="1:8" x14ac:dyDescent="0.2">
      <c r="A11" s="42"/>
      <c r="C11" t="e">
        <f>LOOKUP(B11,Accounts!A:A,Accounts!B:B)</f>
        <v>#N/A</v>
      </c>
    </row>
    <row r="12" spans="1:8" x14ac:dyDescent="0.2">
      <c r="C12" t="e">
        <f>LOOKUP(B12,Accounts!A:A,Accounts!B:B)</f>
        <v>#N/A</v>
      </c>
    </row>
    <row r="13" spans="1:8" x14ac:dyDescent="0.2">
      <c r="C13" t="e">
        <f>LOOKUP(B13,Accounts!A:A,Accounts!B:B)</f>
        <v>#N/A</v>
      </c>
    </row>
    <row r="14" spans="1:8" x14ac:dyDescent="0.2">
      <c r="A14" s="42"/>
      <c r="C14" t="e">
        <f>LOOKUP(B14,Accounts!A:A,Accounts!B:B)</f>
        <v>#N/A</v>
      </c>
    </row>
    <row r="15" spans="1:8" x14ac:dyDescent="0.2">
      <c r="C15" t="e">
        <f>LOOKUP(B15,Accounts!A:A,Accounts!B:B)</f>
        <v>#N/A</v>
      </c>
    </row>
    <row r="16" spans="1:8" x14ac:dyDescent="0.2">
      <c r="C16" t="e">
        <f>LOOKUP(B16,Accounts!A:A,Accounts!B:B)</f>
        <v>#N/A</v>
      </c>
    </row>
    <row r="17" spans="1:3" x14ac:dyDescent="0.2">
      <c r="C17" t="e">
        <f>LOOKUP(B17,Accounts!A:A,Accounts!B:B)</f>
        <v>#N/A</v>
      </c>
    </row>
    <row r="18" spans="1:3" x14ac:dyDescent="0.2">
      <c r="C18" t="e">
        <f>LOOKUP(B18,Accounts!A:A,Accounts!B:B)</f>
        <v>#N/A</v>
      </c>
    </row>
    <row r="19" spans="1:3" x14ac:dyDescent="0.2">
      <c r="C19" t="e">
        <f>LOOKUP(B19,Accounts!A:A,Accounts!B:B)</f>
        <v>#N/A</v>
      </c>
    </row>
    <row r="20" spans="1:3" x14ac:dyDescent="0.2">
      <c r="A20" s="42"/>
      <c r="C20" t="e">
        <f>LOOKUP(B20,Accounts!A:A,Accounts!B:B)</f>
        <v>#N/A</v>
      </c>
    </row>
    <row r="21" spans="1:3" x14ac:dyDescent="0.2">
      <c r="C21" t="e">
        <f>LOOKUP(B21,Accounts!A:A,Accounts!B:B)</f>
        <v>#N/A</v>
      </c>
    </row>
    <row r="22" spans="1:3" x14ac:dyDescent="0.2">
      <c r="C22" t="e">
        <f>LOOKUP(B22,Accounts!A:A,Accounts!B:B)</f>
        <v>#N/A</v>
      </c>
    </row>
    <row r="23" spans="1:3" x14ac:dyDescent="0.2">
      <c r="A23" s="42"/>
      <c r="C23" t="e">
        <f>LOOKUP(B23,Accounts!A:A,Accounts!B:B)</f>
        <v>#N/A</v>
      </c>
    </row>
    <row r="24" spans="1:3" x14ac:dyDescent="0.2">
      <c r="C24" t="e">
        <f>LOOKUP(B24,Accounts!A:A,Accounts!B:B)</f>
        <v>#N/A</v>
      </c>
    </row>
    <row r="25" spans="1:3" x14ac:dyDescent="0.2">
      <c r="C25" t="e">
        <f>LOOKUP(B25,Accounts!A:A,Accounts!B:B)</f>
        <v>#N/A</v>
      </c>
    </row>
    <row r="26" spans="1:3" x14ac:dyDescent="0.2">
      <c r="C26" t="e">
        <f>LOOKUP(B26,Accounts!A:A,Accounts!B:B)</f>
        <v>#N/A</v>
      </c>
    </row>
    <row r="27" spans="1:3" x14ac:dyDescent="0.2">
      <c r="C27" t="e">
        <f>LOOKUP(B27,Accounts!A:A,Accounts!B:B)</f>
        <v>#N/A</v>
      </c>
    </row>
    <row r="28" spans="1:3" x14ac:dyDescent="0.2">
      <c r="A28" s="42"/>
      <c r="C28" t="e">
        <f>LOOKUP(B28,Accounts!A:A,Accounts!B:B)</f>
        <v>#N/A</v>
      </c>
    </row>
    <row r="29" spans="1:3" x14ac:dyDescent="0.2">
      <c r="C29" t="e">
        <f>LOOKUP(B29,Accounts!A:A,Accounts!B:B)</f>
        <v>#N/A</v>
      </c>
    </row>
    <row r="30" spans="1:3" x14ac:dyDescent="0.2">
      <c r="C30" t="e">
        <f>LOOKUP(B30,Accounts!A:A,Accounts!B:B)</f>
        <v>#N/A</v>
      </c>
    </row>
    <row r="31" spans="1:3" x14ac:dyDescent="0.2">
      <c r="C31" t="e">
        <f>LOOKUP(B31,Accounts!A:A,Accounts!B:B)</f>
        <v>#N/A</v>
      </c>
    </row>
    <row r="32" spans="1:3" x14ac:dyDescent="0.2">
      <c r="C32" t="e">
        <f>LOOKUP(B32,Accounts!A:A,Accounts!B:B)</f>
        <v>#N/A</v>
      </c>
    </row>
    <row r="33" spans="1:3" x14ac:dyDescent="0.2">
      <c r="A33" s="42"/>
      <c r="C33" t="e">
        <f>LOOKUP(B33,Accounts!A:A,Accounts!B:B)</f>
        <v>#N/A</v>
      </c>
    </row>
    <row r="34" spans="1:3" x14ac:dyDescent="0.2">
      <c r="C34" t="e">
        <f>LOOKUP(B34,Accounts!A:A,Accounts!B:B)</f>
        <v>#N/A</v>
      </c>
    </row>
    <row r="35" spans="1:3" x14ac:dyDescent="0.2">
      <c r="C35" t="e">
        <f>LOOKUP(B35,Accounts!A:A,Accounts!B:B)</f>
        <v>#N/A</v>
      </c>
    </row>
    <row r="36" spans="1:3" x14ac:dyDescent="0.2">
      <c r="A36" s="42"/>
      <c r="C36" t="e">
        <f>LOOKUP(B36,Accounts!A:A,Accounts!B:B)</f>
        <v>#N/A</v>
      </c>
    </row>
    <row r="37" spans="1:3" x14ac:dyDescent="0.2">
      <c r="C37" t="e">
        <f>LOOKUP(B37,Accounts!A:A,Accounts!B:B)</f>
        <v>#N/A</v>
      </c>
    </row>
    <row r="38" spans="1:3" x14ac:dyDescent="0.2">
      <c r="A38" s="42"/>
      <c r="C38" t="e">
        <f>LOOKUP(B38,Accounts!A:A,Accounts!B:B)</f>
        <v>#N/A</v>
      </c>
    </row>
    <row r="39" spans="1:3" x14ac:dyDescent="0.2">
      <c r="C39" t="e">
        <f>LOOKUP(B39,Accounts!A:A,Accounts!B:B)</f>
        <v>#N/A</v>
      </c>
    </row>
    <row r="40" spans="1:3" x14ac:dyDescent="0.2">
      <c r="A40" s="42"/>
      <c r="C40" t="e">
        <f>LOOKUP(B40,Accounts!A:A,Accounts!B:B)</f>
        <v>#N/A</v>
      </c>
    </row>
    <row r="41" spans="1:3" x14ac:dyDescent="0.2">
      <c r="C41" t="e">
        <f>LOOKUP(B41,Accounts!A:A,Accounts!B:B)</f>
        <v>#N/A</v>
      </c>
    </row>
    <row r="42" spans="1:3" x14ac:dyDescent="0.2">
      <c r="C42" t="e">
        <f>LOOKUP(B42,Accounts!A:A,Accounts!B:B)</f>
        <v>#N/A</v>
      </c>
    </row>
    <row r="43" spans="1:3" x14ac:dyDescent="0.2">
      <c r="A43" s="42"/>
      <c r="C43" t="e">
        <f>LOOKUP(B43,Accounts!A:A,Accounts!B:B)</f>
        <v>#N/A</v>
      </c>
    </row>
    <row r="44" spans="1:3" x14ac:dyDescent="0.2">
      <c r="C44" t="e">
        <f>LOOKUP(B44,Accounts!A:A,Accounts!B:B)</f>
        <v>#N/A</v>
      </c>
    </row>
    <row r="45" spans="1:3" x14ac:dyDescent="0.2">
      <c r="C45" t="e">
        <f>LOOKUP(B45,Accounts!A:A,Accounts!B:B)</f>
        <v>#N/A</v>
      </c>
    </row>
    <row r="46" spans="1:3" x14ac:dyDescent="0.2">
      <c r="C46" t="e">
        <f>LOOKUP(B46,Accounts!A:A,Accounts!B:B)</f>
        <v>#N/A</v>
      </c>
    </row>
    <row r="47" spans="1:3" x14ac:dyDescent="0.2">
      <c r="C47" t="e">
        <f>LOOKUP(B47,Accounts!A:A,Accounts!B:B)</f>
        <v>#N/A</v>
      </c>
    </row>
    <row r="48" spans="1:3" x14ac:dyDescent="0.2">
      <c r="C48" t="e">
        <f>LOOKUP(B48,Accounts!A:A,Accounts!B:B)</f>
        <v>#N/A</v>
      </c>
    </row>
    <row r="49" spans="1:3" x14ac:dyDescent="0.2">
      <c r="A49" s="42"/>
      <c r="C49" t="e">
        <f>LOOKUP(B49,Accounts!A:A,Accounts!B:B)</f>
        <v>#N/A</v>
      </c>
    </row>
    <row r="50" spans="1:3" x14ac:dyDescent="0.2">
      <c r="C50" t="e">
        <f>LOOKUP(B50,Accounts!A:A,Accounts!B:B)</f>
        <v>#N/A</v>
      </c>
    </row>
    <row r="51" spans="1:3" x14ac:dyDescent="0.2">
      <c r="A51" s="42"/>
      <c r="C51" t="e">
        <f>LOOKUP(B51,Accounts!A:A,Accounts!B:B)</f>
        <v>#N/A</v>
      </c>
    </row>
    <row r="52" spans="1:3" x14ac:dyDescent="0.2">
      <c r="C52" t="e">
        <f>LOOKUP(B52,Accounts!A:A,Accounts!B:B)</f>
        <v>#N/A</v>
      </c>
    </row>
    <row r="53" spans="1:3" x14ac:dyDescent="0.2">
      <c r="C53" t="e">
        <f>LOOKUP(B53,Accounts!A:A,Accounts!B:B)</f>
        <v>#N/A</v>
      </c>
    </row>
    <row r="54" spans="1:3" x14ac:dyDescent="0.2">
      <c r="C54" t="e">
        <f>LOOKUP(B54,Accounts!A:A,Accounts!B:B)</f>
        <v>#N/A</v>
      </c>
    </row>
    <row r="55" spans="1:3" x14ac:dyDescent="0.2">
      <c r="A55" s="42"/>
      <c r="C55" t="e">
        <f>LOOKUP(B55,Accounts!A:A,Accounts!B:B)</f>
        <v>#N/A</v>
      </c>
    </row>
    <row r="56" spans="1:3" x14ac:dyDescent="0.2">
      <c r="C56" t="e">
        <f>LOOKUP(B56,Accounts!A:A,Accounts!B:B)</f>
        <v>#N/A</v>
      </c>
    </row>
    <row r="57" spans="1:3" x14ac:dyDescent="0.2">
      <c r="C57" t="e">
        <f>LOOKUP(B57,Accounts!A:A,Accounts!B:B)</f>
        <v>#N/A</v>
      </c>
    </row>
    <row r="58" spans="1:3" x14ac:dyDescent="0.2">
      <c r="C58" t="e">
        <f>LOOKUP(B58,Accounts!A:A,Accounts!B:B)</f>
        <v>#N/A</v>
      </c>
    </row>
    <row r="59" spans="1:3" x14ac:dyDescent="0.2">
      <c r="C59" t="e">
        <f>LOOKUP(B59,Accounts!A:A,Accounts!B:B)</f>
        <v>#N/A</v>
      </c>
    </row>
    <row r="60" spans="1:3" x14ac:dyDescent="0.2">
      <c r="A60" s="42"/>
      <c r="C60" t="e">
        <f>LOOKUP(B60,Accounts!A:A,Accounts!B:B)</f>
        <v>#N/A</v>
      </c>
    </row>
    <row r="61" spans="1:3" x14ac:dyDescent="0.2">
      <c r="C61" t="e">
        <f>LOOKUP(B61,Accounts!A:A,Accounts!B:B)</f>
        <v>#N/A</v>
      </c>
    </row>
    <row r="62" spans="1:3" x14ac:dyDescent="0.2">
      <c r="C62" t="e">
        <f>LOOKUP(B62,Accounts!A:A,Accounts!B:B)</f>
        <v>#N/A</v>
      </c>
    </row>
    <row r="63" spans="1:3" x14ac:dyDescent="0.2">
      <c r="C63" t="e">
        <f>LOOKUP(B63,Accounts!A:A,Accounts!B:B)</f>
        <v>#N/A</v>
      </c>
    </row>
    <row r="64" spans="1:3" x14ac:dyDescent="0.2">
      <c r="C64" t="e">
        <f>LOOKUP(B64,Accounts!A:A,Accounts!B:B)</f>
        <v>#N/A</v>
      </c>
    </row>
    <row r="65" spans="1:3" x14ac:dyDescent="0.2">
      <c r="A65" s="42"/>
      <c r="C65" t="e">
        <f>LOOKUP(B65,Accounts!A:A,Accounts!B:B)</f>
        <v>#N/A</v>
      </c>
    </row>
    <row r="66" spans="1:3" x14ac:dyDescent="0.2">
      <c r="C66" t="e">
        <f>LOOKUP(B66,Accounts!A:A,Accounts!B:B)</f>
        <v>#N/A</v>
      </c>
    </row>
    <row r="67" spans="1:3" x14ac:dyDescent="0.2">
      <c r="C67" t="e">
        <f>LOOKUP(B67,Accounts!A:A,Accounts!B:B)</f>
        <v>#N/A</v>
      </c>
    </row>
    <row r="68" spans="1:3" x14ac:dyDescent="0.2">
      <c r="C68" t="e">
        <f>LOOKUP(B68,Accounts!A:A,Accounts!B:B)</f>
        <v>#N/A</v>
      </c>
    </row>
    <row r="69" spans="1:3" x14ac:dyDescent="0.2">
      <c r="C69" t="e">
        <f>LOOKUP(B69,Accounts!A:A,Accounts!B:B)</f>
        <v>#N/A</v>
      </c>
    </row>
    <row r="70" spans="1:3" x14ac:dyDescent="0.2">
      <c r="C70" t="e">
        <f>LOOKUP(B70,Accounts!A:A,Accounts!B:B)</f>
        <v>#N/A</v>
      </c>
    </row>
    <row r="71" spans="1:3" x14ac:dyDescent="0.2">
      <c r="A71" s="42"/>
      <c r="C71" t="e">
        <f>LOOKUP(B71,Accounts!A:A,Accounts!B:B)</f>
        <v>#N/A</v>
      </c>
    </row>
    <row r="72" spans="1:3" x14ac:dyDescent="0.2">
      <c r="C72" t="e">
        <f>LOOKUP(B72,Accounts!A:A,Accounts!B:B)</f>
        <v>#N/A</v>
      </c>
    </row>
    <row r="73" spans="1:3" x14ac:dyDescent="0.2">
      <c r="C73" t="e">
        <f>LOOKUP(B73,Accounts!A:A,Accounts!B:B)</f>
        <v>#N/A</v>
      </c>
    </row>
    <row r="74" spans="1:3" x14ac:dyDescent="0.2">
      <c r="A74" s="42"/>
      <c r="C74" t="e">
        <f>LOOKUP(B74,Accounts!A:A,Accounts!B:B)</f>
        <v>#N/A</v>
      </c>
    </row>
    <row r="75" spans="1:3" x14ac:dyDescent="0.2">
      <c r="C75" t="e">
        <f>LOOKUP(B75,Accounts!A:A,Accounts!B:B)</f>
        <v>#N/A</v>
      </c>
    </row>
  </sheetData>
  <sheetProtection sheet="1" objects="1" scenarios="1"/>
  <customSheetViews>
    <customSheetView guid="{D32B852E-96A5-4722-BBE6-B912E9AFE681}">
      <selection activeCell="B32" sqref="B32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Transactions</vt:lpstr>
      <vt:lpstr>Accounts</vt:lpstr>
      <vt:lpstr>Funders</vt:lpstr>
      <vt:lpstr>Income St</vt:lpstr>
      <vt:lpstr>Balance Sh</vt:lpstr>
      <vt:lpstr>Assets</vt:lpstr>
      <vt:lpstr>Journal</vt:lpstr>
      <vt:lpstr>Funders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</dc:creator>
  <cp:lastModifiedBy>Harald</cp:lastModifiedBy>
  <cp:lastPrinted>2012-05-22T00:22:58Z</cp:lastPrinted>
  <dcterms:created xsi:type="dcterms:W3CDTF">2009-05-06T23:28:23Z</dcterms:created>
  <dcterms:modified xsi:type="dcterms:W3CDTF">2012-06-18T22:15:25Z</dcterms:modified>
</cp:coreProperties>
</file>